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I.A.Safonova\Desktop\КОРРЕКТИРОВКА_1_2023\"/>
    </mc:Choice>
  </mc:AlternateContent>
  <bookViews>
    <workbookView xWindow="-120" yWindow="-120" windowWidth="29040" windowHeight="15840"/>
  </bookViews>
  <sheets>
    <sheet name="ГАИП 2023" sheetId="9" r:id="rId1"/>
    <sheet name="Лист1" sheetId="10" r:id="rId2"/>
  </sheets>
  <definedNames>
    <definedName name="_xlnm.Print_Titles" localSheetId="0">'ГАИП 2023'!$14:$14</definedName>
    <definedName name="_xlnm.Print_Area" localSheetId="0">'ГАИП 2023'!$A$1:$E$199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2" i="9" l="1"/>
  <c r="D61" i="9"/>
  <c r="D75" i="9"/>
  <c r="D74" i="9" s="1"/>
  <c r="D116" i="9" l="1"/>
  <c r="D115" i="9"/>
  <c r="D22" i="9"/>
  <c r="D98" i="9" l="1"/>
  <c r="D109" i="9" l="1"/>
  <c r="D108" i="9"/>
  <c r="D107" i="9"/>
  <c r="D164" i="9"/>
  <c r="D105" i="9" l="1"/>
  <c r="D103" i="9" s="1"/>
  <c r="D102" i="9" s="1"/>
  <c r="D104" i="9"/>
  <c r="D32" i="9" l="1"/>
  <c r="D23" i="9" s="1"/>
  <c r="D79" i="9" l="1"/>
  <c r="D187" i="9" l="1"/>
  <c r="D194" i="9"/>
  <c r="D117" i="9" l="1"/>
  <c r="D173" i="9" l="1"/>
  <c r="D192" i="9" l="1"/>
  <c r="D182" i="9"/>
  <c r="D181" i="9"/>
  <c r="D17" i="9" s="1"/>
  <c r="D175" i="9"/>
  <c r="D174" i="9"/>
  <c r="D159" i="9"/>
  <c r="D155" i="9"/>
  <c r="D149" i="9"/>
  <c r="D144" i="9"/>
  <c r="D139" i="9"/>
  <c r="D134" i="9"/>
  <c r="D129" i="9"/>
  <c r="D122" i="9"/>
  <c r="D121" i="9" s="1"/>
  <c r="D120" i="9" s="1"/>
  <c r="D94" i="9"/>
  <c r="D89" i="9"/>
  <c r="D88" i="9" s="1"/>
  <c r="D84" i="9"/>
  <c r="D68" i="9"/>
  <c r="D67" i="9" s="1"/>
  <c r="D66" i="9" s="1"/>
  <c r="D65" i="9" s="1"/>
  <c r="D55" i="9"/>
  <c r="D51" i="9"/>
  <c r="D50" i="9" s="1"/>
  <c r="D45" i="9"/>
  <c r="D44" i="9" s="1"/>
  <c r="D39" i="9"/>
  <c r="D34" i="9"/>
  <c r="D29" i="9"/>
  <c r="E24" i="9"/>
  <c r="D24" i="9"/>
  <c r="D19" i="9" s="1"/>
  <c r="E23" i="9"/>
  <c r="E22" i="9"/>
  <c r="D73" i="9" l="1"/>
  <c r="D18" i="9"/>
  <c r="D128" i="9"/>
  <c r="D27" i="9"/>
  <c r="D28" i="9"/>
  <c r="D171" i="9"/>
  <c r="D170" i="9" s="1"/>
  <c r="D154" i="9"/>
  <c r="D20" i="9"/>
  <c r="D179" i="9"/>
  <c r="D186" i="9"/>
  <c r="D49" i="9"/>
  <c r="D83" i="9"/>
  <c r="D169" i="9" l="1"/>
  <c r="D127" i="9"/>
  <c r="D119" i="9" s="1"/>
  <c r="D168" i="9"/>
  <c r="D185" i="9"/>
  <c r="D59" i="9"/>
  <c r="D26" i="9"/>
  <c r="D184" i="9" l="1"/>
  <c r="D25" i="9"/>
  <c r="D118" i="9"/>
  <c r="D113" i="9"/>
  <c r="D15" i="9" s="1"/>
  <c r="D93" i="9" l="1"/>
  <c r="D72" i="9" l="1"/>
  <c r="D64" i="9" l="1"/>
</calcChain>
</file>

<file path=xl/sharedStrings.xml><?xml version="1.0" encoding="utf-8"?>
<sst xmlns="http://schemas.openxmlformats.org/spreadsheetml/2006/main" count="320" uniqueCount="130">
  <si>
    <t>к решению Воронежской</t>
  </si>
  <si>
    <t>городской Думы</t>
  </si>
  <si>
    <t>тыс. рублей</t>
  </si>
  <si>
    <t xml:space="preserve"> № п/п</t>
  </si>
  <si>
    <t>Наименование объекта</t>
  </si>
  <si>
    <t>Раздел, подраздел</t>
  </si>
  <si>
    <t>ВСЕГО</t>
  </si>
  <si>
    <t>в том числе за счет средств:</t>
  </si>
  <si>
    <t>федерального бюджета</t>
  </si>
  <si>
    <t>бюджета Воронежской области</t>
  </si>
  <si>
    <t>бюджета городского округа</t>
  </si>
  <si>
    <t>Управление жилищно-коммунального хозяйства</t>
  </si>
  <si>
    <t>0400</t>
  </si>
  <si>
    <t>0412</t>
  </si>
  <si>
    <t xml:space="preserve">Муниципальная программа "Обеспечение коммунальными услугами населения городского округа город Воронеж"                                               </t>
  </si>
  <si>
    <r>
      <t>Основное  мероприятие «Строительство, реконструкция и капитальный ремонт объектов коммунальной инфраструктуры»</t>
    </r>
    <r>
      <rPr>
        <sz val="14"/>
        <rFont val="Times New Roman"/>
        <family val="1"/>
        <charset val="204"/>
      </rPr>
      <t xml:space="preserve"> </t>
    </r>
  </si>
  <si>
    <t>1</t>
  </si>
  <si>
    <t>2</t>
  </si>
  <si>
    <t>3</t>
  </si>
  <si>
    <t>4</t>
  </si>
  <si>
    <t xml:space="preserve">Жилищно-коммунальное хозяйство                </t>
  </si>
  <si>
    <t>0500</t>
  </si>
  <si>
    <t>0505</t>
  </si>
  <si>
    <t>7</t>
  </si>
  <si>
    <t>8</t>
  </si>
  <si>
    <t>9</t>
  </si>
  <si>
    <t xml:space="preserve"> Образование </t>
  </si>
  <si>
    <t>0700</t>
  </si>
  <si>
    <t>Муниципальная программа городского округа город Воронеж "Развитие образования"</t>
  </si>
  <si>
    <t>0709</t>
  </si>
  <si>
    <t xml:space="preserve">Подпрограмма «Развитие дошкольного образования» </t>
  </si>
  <si>
    <t>Охрана окружающей среды</t>
  </si>
  <si>
    <t>0600</t>
  </si>
  <si>
    <t xml:space="preserve"> Муниципальная программа "Охрана окружающей среды"</t>
  </si>
  <si>
    <t>0605</t>
  </si>
  <si>
    <t>Управление строительной политики</t>
  </si>
  <si>
    <t xml:space="preserve">Муниципальная программа "Обеспечение коммунальными услугами населения городского округа город Воронеж"                         </t>
  </si>
  <si>
    <t>Подпрограмма «Чистая вода»</t>
  </si>
  <si>
    <t>5</t>
  </si>
  <si>
    <t>6</t>
  </si>
  <si>
    <t>Образовательный центр на 2860 мест на Московском проспекте, г. Воронеж (включая ПИР)</t>
  </si>
  <si>
    <t xml:space="preserve">Физическая культура и спорт </t>
  </si>
  <si>
    <t>1100</t>
  </si>
  <si>
    <t>Муниципальная  программа  городского округа город Воронеж "Развитие физической культуры и спорта"</t>
  </si>
  <si>
    <t>1105</t>
  </si>
  <si>
    <t xml:space="preserve">Основное мероприятие «Строительство и реконструкция физкультурно-спортивных сооружений на территории городского округа город Воронеж» </t>
  </si>
  <si>
    <t>12</t>
  </si>
  <si>
    <t>13</t>
  </si>
  <si>
    <t>14</t>
  </si>
  <si>
    <t>Управление дорожного хозяйства</t>
  </si>
  <si>
    <t xml:space="preserve">Муниципальная программа городского округа город Воронеж «Развитие транспортной системы»                                          </t>
  </si>
  <si>
    <t>Строительство и реконструкция объектов дошкольного образования</t>
  </si>
  <si>
    <t>Подпрограмма "Развитие общего и дополнительного образования"</t>
  </si>
  <si>
    <t>Региональный проект «Современная школа»</t>
  </si>
  <si>
    <t>Другие вопросы в области физической культуры и спорта</t>
  </si>
  <si>
    <t>10</t>
  </si>
  <si>
    <t>Главный распорядитель бюджетных средств</t>
  </si>
  <si>
    <t xml:space="preserve">Культура  </t>
  </si>
  <si>
    <t>0804</t>
  </si>
  <si>
    <t>I.</t>
  </si>
  <si>
    <t>II.</t>
  </si>
  <si>
    <t>III.</t>
  </si>
  <si>
    <t>IV.</t>
  </si>
  <si>
    <t>0800</t>
  </si>
  <si>
    <t>V.</t>
  </si>
  <si>
    <t>VI.</t>
  </si>
  <si>
    <t>11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</si>
  <si>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</si>
  <si>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</si>
  <si>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</si>
  <si>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</si>
  <si>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</si>
  <si>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</si>
  <si>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</si>
  <si>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</si>
  <si>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</si>
  <si>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</si>
  <si>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</si>
  <si>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Подпрограмма "Сохранение и развитие культуры и искусства"</t>
  </si>
  <si>
    <t>В.Ю. Кстенин</t>
  </si>
  <si>
    <t>В.Ф. Ходырев</t>
  </si>
  <si>
    <t xml:space="preserve">Национальная экономика           </t>
  </si>
  <si>
    <t>Другие вопросы в области национальной экономики</t>
  </si>
  <si>
    <t>Председатель Воронежской</t>
  </si>
  <si>
    <t>Строительство и реконструкция объектов общего и дополнительного образования</t>
  </si>
  <si>
    <t xml:space="preserve">Подпрограмма «Развитие дорожного хозяйства» </t>
  </si>
  <si>
    <t xml:space="preserve">Другие вопросы в области жилищно-коммунального хозяйства                </t>
  </si>
  <si>
    <t>Другие вопросы в области образования</t>
  </si>
  <si>
    <t>Другие вопросы в области культуры</t>
  </si>
  <si>
    <t>Муниципальная программа городского округа город Воронеж "Развитие культуры"</t>
  </si>
  <si>
    <t xml:space="preserve">
2023 год </t>
  </si>
  <si>
    <t>Общеобразовательная школа на 1500 мест по ул. Остужева в г. Воронеже</t>
  </si>
  <si>
    <t>областного бюджета</t>
  </si>
  <si>
    <t>Строительство футбольного поля в мкр. Никольское (г. Воронеж, ул. Дубянского)</t>
  </si>
  <si>
    <t>Строительство блочно-модульной котельной  по пер. Педагогический, 14/1 в г. Воронеже</t>
  </si>
  <si>
    <t>Реконструкция ВПС-9</t>
  </si>
  <si>
    <t>Пристройка к МБОУ СОШ № 77 по пер. Звездный, 2 (Масловка)</t>
  </si>
  <si>
    <t>Инфраструктурный проект, реализуемый в целях обеспечения связанного с ним инвестиционного проекта «Комплексная жилая застройка по ул. Шишкова, ул. Загоровского, Московскому проспекту и ул. Ломоносова в г. Воронеже»</t>
  </si>
  <si>
    <t>Строительство автомобильной дороги от ул. Шишкова до ул. Тимирязева (включая ПИР)</t>
  </si>
  <si>
    <t>Строительство объекта: Автомобильная дорога от ул. Загоровского в направлении автомобильной дороги по ул. Ломоносова в г. Воронеж (включая ПИР)</t>
  </si>
  <si>
    <t>Комплексная жилая застройка по ул. Острогожская в р.п. Шилово  г. Воронежа. Магистральная улица районного значения между кварталами AI-AV (включая ПИР)</t>
  </si>
  <si>
    <t>Комплекс мероприятий по обеспечению инженерной инфраструктурой для ВПС-21</t>
  </si>
  <si>
    <t>Строительство ВПС-21</t>
  </si>
  <si>
    <t>Инфраструктурный проект «Комплексная  жилая застройка территорий  «Ленинградский квартал»  и «Озерки» в г. Воронеж</t>
  </si>
  <si>
    <t>Общеобразовательная школа на 1600 мест по ул. Домостроителей, 30а</t>
  </si>
  <si>
    <t>Реконструкция МБОУ СОШ № 45 по ул. 9 Января, 46, г. Воронеж (включая ПИР)</t>
  </si>
  <si>
    <t>Строительство автомобильной дороги по ул. Острогожская</t>
  </si>
  <si>
    <t>Реконструкция ВПС-9 и комплекс мероприятий по обеспечению инженерной инфраструктуры для ВПС-21</t>
  </si>
  <si>
    <t>Строительство двух водопроводных линий и напорных канализационных линий по ул. Изыскателей</t>
  </si>
  <si>
    <t>ПИР. Строительство двух водопроводных линий Д=400 мм по ул. Изыскателей до точек врезки в водовод Д1000 мм в районе ул. Куйбышева L~1300 м.п., каждая</t>
  </si>
  <si>
    <t>ПИР. Строительство напорных канализационных линий Д=500 мм L≈7000 м.п. каждая, по ул. Изыскателей, Беломорская, Калининградская, Планетная, Богатырская до разгрузочной камеры на канализационном коллекторе Д-1000 мм по
 ул. Землячки</t>
  </si>
  <si>
    <t>Физкультурно-оздоровительный комплекс на территории МБОУ СОШ № 4 (Бульвар Пионеров, 14)</t>
  </si>
  <si>
    <t>«Музей Воздушно-Десантных войск» в г. Воронеже по адресу: ул. Генерала Лизюкова, 42в</t>
  </si>
  <si>
    <t>Общеобразовательная школа на 1575 мест по ул. Шишкова - ул. Загоровского в  г. Воронеже</t>
  </si>
  <si>
    <t>Детское дошкольное учреждение на 600 мест по Московскому проспекту  в г. Воронеже (включая ПИР)</t>
  </si>
  <si>
    <t>ГОРОДСКАЯ АДРЕСНАЯ ИНВЕСТИЦИОННАЯ ПРОГРАММА 
НА 2023 ГОД</t>
  </si>
  <si>
    <t>Канализация улиц Луговая и Юности в р-не Отрожка г. Воронежа</t>
  </si>
  <si>
    <t xml:space="preserve">Реконструкция котельной по ул. Туполева, 31 с целью технологического присоединения  системы теплоснабжения жилого квартала, ограниченного улицами Волгоградская, Туполева, Баррикадная в  г. Воронеже </t>
  </si>
  <si>
    <t>Строительство объекта: Сети ливневой канализации в квартале, ограниченном ул. Шишкова, Московский проспект, ул. Ломоносова, ул. Тимирязева, набережной Максима Горького, ул. Бурденко с КНС в г. Воронеж (включая ПИР)</t>
  </si>
  <si>
    <t>Строительство муниципального приюта для животных в городском округе город Воронеж</t>
  </si>
  <si>
    <t xml:space="preserve">Основное мероприятие "Обеспечение проведения противоэпизоотических мероприятий" </t>
  </si>
  <si>
    <t>Другие вопросы в области охраны окружающей среды</t>
  </si>
  <si>
    <t>Школа на 2000 мест по ул. Острогожская в г. Воронеже (включая ПИР)</t>
  </si>
  <si>
    <t>Школа по ул. Покровская, 18/5 в г. Воронеж  
(ЖК «Каштановый»)</t>
  </si>
  <si>
    <t xml:space="preserve">                                 Глава городского округа
                                город Воронеж</t>
  </si>
  <si>
    <t xml:space="preserve">                                город Воронеж</t>
  </si>
  <si>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>.</t>
    </r>
  </si>
  <si>
    <t xml:space="preserve"> от ___________  № ______</t>
  </si>
  <si>
    <r>
      <t>«Приложение № 12 к решению Воронежской городской Думы от 21.12.2022  № 667-V
«О бюджете городского округа город Воронеж на 2023 год и на плановый период 2024 и 2025 годов</t>
    </r>
    <r>
      <rPr>
        <b/>
        <sz val="12"/>
        <rFont val="Calibri"/>
        <family val="2"/>
        <charset val="204"/>
      </rPr>
      <t>»</t>
    </r>
  </si>
  <si>
    <t>Приложение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</si>
</sst>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#,##0.0"/>
    <numFmt numFmtId="166" formatCode="#,##0.00000"/>
    <numFmt numFmtId="167" formatCode="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4" fillId="0" borderId="0"/>
    <xf numFmtId="0" fontId="14" fillId="0" borderId="0"/>
  </cellStyleXfs>
  <cellXfs count="85">
    <xf numFmtId="0" fontId="0" fillId="0" borderId="0" xfId="0"/>
    <xf numFmtId="49" fontId="3" fillId="2" borderId="0" xfId="1" applyNumberFormat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3" fontId="3" fillId="2" borderId="0" xfId="1" applyNumberFormat="1" applyFont="1" applyFill="1" applyAlignment="1">
      <alignment horizontal="center" vertical="center" wrapText="1"/>
    </xf>
    <xf numFmtId="3" fontId="4" fillId="2" borderId="0" xfId="1" applyNumberFormat="1" applyFont="1" applyFill="1" applyAlignment="1">
      <alignment horizontal="center" vertical="center" wrapText="1"/>
    </xf>
    <xf numFmtId="165" fontId="4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9" fontId="11" fillId="2" borderId="2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2" fontId="3" fillId="2" borderId="0" xfId="1" applyNumberFormat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top" wrapText="1"/>
    </xf>
    <xf numFmtId="4" fontId="3" fillId="2" borderId="2" xfId="1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vertical="center" wrapText="1"/>
    </xf>
    <xf numFmtId="3" fontId="3" fillId="2" borderId="2" xfId="1" applyNumberFormat="1" applyFont="1" applyFill="1" applyBorder="1" applyAlignment="1">
      <alignment horizontal="left" vertical="center" wrapText="1"/>
    </xf>
    <xf numFmtId="49" fontId="3" fillId="3" borderId="0" xfId="0" applyNumberFormat="1" applyFont="1" applyFill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3" fontId="8" fillId="3" borderId="0" xfId="0" applyNumberFormat="1" applyFont="1" applyFill="1" applyAlignment="1">
      <alignment horizontal="center" vertical="top" wrapText="1"/>
    </xf>
    <xf numFmtId="4" fontId="8" fillId="3" borderId="0" xfId="0" applyNumberFormat="1" applyFont="1" applyFill="1" applyAlignment="1">
      <alignment horizontal="center" vertical="top" wrapText="1"/>
    </xf>
    <xf numFmtId="3" fontId="3" fillId="3" borderId="0" xfId="0" applyNumberFormat="1" applyFont="1" applyFill="1" applyAlignment="1">
      <alignment horizontal="center" vertical="top" wrapText="1"/>
    </xf>
    <xf numFmtId="3" fontId="3" fillId="3" borderId="0" xfId="0" applyNumberFormat="1" applyFont="1" applyFill="1" applyAlignment="1">
      <alignment horizontal="left" vertical="top" wrapText="1"/>
    </xf>
    <xf numFmtId="49" fontId="4" fillId="3" borderId="0" xfId="0" applyNumberFormat="1" applyFont="1" applyFill="1" applyAlignment="1">
      <alignment horizontal="center" vertical="top" wrapText="1"/>
    </xf>
    <xf numFmtId="165" fontId="3" fillId="3" borderId="0" xfId="0" applyNumberFormat="1" applyFont="1" applyFill="1" applyAlignment="1">
      <alignment horizontal="center" vertical="top" wrapText="1"/>
    </xf>
    <xf numFmtId="166" fontId="4" fillId="3" borderId="0" xfId="0" applyNumberFormat="1" applyFont="1" applyFill="1" applyAlignment="1">
      <alignment horizontal="center" vertical="top" wrapText="1"/>
    </xf>
    <xf numFmtId="4" fontId="3" fillId="2" borderId="0" xfId="0" applyNumberFormat="1" applyFont="1" applyFill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3" fontId="9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3" fontId="9" fillId="2" borderId="2" xfId="1" applyNumberFormat="1" applyFont="1" applyFill="1" applyBorder="1" applyAlignment="1">
      <alignment horizontal="center" vertical="center" wrapText="1"/>
    </xf>
    <xf numFmtId="49" fontId="10" fillId="2" borderId="2" xfId="1" applyNumberFormat="1" applyFont="1" applyFill="1" applyBorder="1" applyAlignment="1">
      <alignment horizontal="center" vertical="center" wrapText="1"/>
    </xf>
    <xf numFmtId="3" fontId="4" fillId="2" borderId="2" xfId="1" applyNumberFormat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49" fontId="12" fillId="2" borderId="2" xfId="1" applyNumberFormat="1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top" wrapText="1"/>
    </xf>
    <xf numFmtId="3" fontId="13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3" fontId="4" fillId="2" borderId="2" xfId="1" applyNumberFormat="1" applyFont="1" applyFill="1" applyBorder="1" applyAlignment="1">
      <alignment horizontal="center" vertical="center" wrapText="1"/>
    </xf>
    <xf numFmtId="165" fontId="3" fillId="2" borderId="0" xfId="1" applyNumberFormat="1" applyFont="1" applyFill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165" fontId="4" fillId="2" borderId="0" xfId="1" applyNumberFormat="1" applyFont="1" applyFill="1" applyAlignment="1">
      <alignment horizontal="center" vertical="center" wrapText="1"/>
    </xf>
    <xf numFmtId="166" fontId="3" fillId="2" borderId="0" xfId="1" applyNumberFormat="1" applyFont="1" applyFill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166" fontId="3" fillId="2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49" fontId="4" fillId="2" borderId="0" xfId="0" applyNumberFormat="1" applyFont="1" applyFill="1" applyAlignment="1">
      <alignment horizontal="center" vertical="top" wrapText="1"/>
    </xf>
    <xf numFmtId="165" fontId="8" fillId="2" borderId="0" xfId="0" applyNumberFormat="1" applyFont="1" applyFill="1" applyAlignment="1">
      <alignment horizontal="center" vertical="top" wrapText="1"/>
    </xf>
    <xf numFmtId="49" fontId="3" fillId="2" borderId="0" xfId="0" applyNumberFormat="1" applyFont="1" applyFill="1" applyAlignment="1">
      <alignment horizontal="center" vertical="top" wrapText="1"/>
    </xf>
    <xf numFmtId="165" fontId="3" fillId="2" borderId="0" xfId="0" applyNumberFormat="1" applyFont="1" applyFill="1" applyAlignment="1">
      <alignment horizontal="center" vertical="top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top" wrapText="1"/>
    </xf>
    <xf numFmtId="49" fontId="4" fillId="3" borderId="0" xfId="0" applyNumberFormat="1" applyFont="1" applyFill="1" applyAlignment="1">
      <alignment horizontal="right" vertical="top" wrapText="1"/>
    </xf>
    <xf numFmtId="0" fontId="4" fillId="3" borderId="0" xfId="0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67" fontId="4" fillId="2" borderId="0" xfId="1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horizontal="left" vertical="top" wrapText="1"/>
    </xf>
    <xf numFmtId="3" fontId="3" fillId="2" borderId="0" xfId="1" applyNumberFormat="1" applyFont="1" applyFill="1" applyAlignment="1">
      <alignment horizontal="right" vertical="top" wrapText="1"/>
    </xf>
    <xf numFmtId="0" fontId="3" fillId="2" borderId="1" xfId="1" applyFont="1" applyFill="1" applyBorder="1" applyAlignment="1">
      <alignment horizontal="right" vertical="center" wrapText="1"/>
    </xf>
    <xf numFmtId="0" fontId="4" fillId="2" borderId="0" xfId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top" wrapText="1"/>
    </xf>
    <xf numFmtId="165" fontId="4" fillId="2" borderId="0" xfId="0" applyNumberFormat="1" applyFont="1" applyFill="1" applyAlignment="1">
      <alignment horizontal="right" vertical="top" wrapText="1"/>
    </xf>
    <xf numFmtId="0" fontId="16" fillId="0" borderId="0" xfId="0" applyFont="1" applyFill="1" applyBorder="1" applyAlignment="1">
      <alignment horizontal="center" vertical="top" wrapText="1"/>
    </xf>
  </cellXfs>
  <cellStyles count="6">
    <cellStyle name="Excel Built-in Normal" xfId="4"/>
    <cellStyle name="Excel Built-in Normal 1" xfId="5"/>
    <cellStyle name="Денежный 2" xfId="3"/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0"/>
  <sheetViews>
    <sheetView showZeros="0" tabSelected="1" view="pageBreakPreview" topLeftCell="A175" zoomScaleNormal="70" zoomScaleSheetLayoutView="100" workbookViewId="0">
      <selection activeCell="B186" sqref="B186"/>
    </sheetView>
  </sheetViews>
  <sheetFormatPr defaultColWidth="9.140625" defaultRowHeight="16.5" x14ac:dyDescent="0.25"/>
  <cols>
    <col min="1" max="1" width="5.28515625" style="1" customWidth="1"/>
    <col min="2" max="2" width="68" style="2" customWidth="1"/>
    <col min="3" max="3" width="10.5703125" style="2" customWidth="1"/>
    <col min="4" max="4" width="22.140625" style="52" customWidth="1"/>
    <col min="5" max="5" width="21.140625" style="3" customWidth="1"/>
    <col min="6" max="7" width="18.42578125" style="2" customWidth="1"/>
    <col min="8" max="8" width="29" style="2" customWidth="1"/>
    <col min="9" max="14" width="18.42578125" style="2" customWidth="1"/>
    <col min="15" max="16384" width="9.140625" style="2"/>
  </cols>
  <sheetData>
    <row r="1" spans="1:8" ht="16.5" hidden="1" customHeight="1" x14ac:dyDescent="0.25"/>
    <row r="2" spans="1:8" ht="16.5" customHeight="1" x14ac:dyDescent="0.25">
      <c r="A2" s="2"/>
      <c r="B2" s="73"/>
      <c r="C2" s="73"/>
      <c r="D2" s="79" t="s">
        <v>129</v>
      </c>
      <c r="E2" s="79"/>
      <c r="F2" s="74"/>
    </row>
    <row r="3" spans="1:8" ht="16.5" customHeight="1" x14ac:dyDescent="0.25">
      <c r="A3" s="2"/>
      <c r="B3" s="73"/>
      <c r="C3" s="73"/>
      <c r="D3" s="79" t="s">
        <v>0</v>
      </c>
      <c r="E3" s="79"/>
      <c r="F3" s="74"/>
    </row>
    <row r="4" spans="1:8" ht="15.75" customHeight="1" x14ac:dyDescent="0.25">
      <c r="A4" s="2"/>
      <c r="B4" s="73"/>
      <c r="C4" s="73"/>
      <c r="D4" s="79" t="s">
        <v>1</v>
      </c>
      <c r="E4" s="79"/>
      <c r="F4" s="74"/>
    </row>
    <row r="5" spans="1:8" ht="15.75" customHeight="1" x14ac:dyDescent="0.25">
      <c r="D5" s="79" t="s">
        <v>127</v>
      </c>
      <c r="E5" s="79"/>
      <c r="F5" s="74"/>
    </row>
    <row r="6" spans="1:8" ht="20.25" hidden="1" customHeight="1" x14ac:dyDescent="0.25">
      <c r="D6" s="57"/>
      <c r="E6" s="2"/>
    </row>
    <row r="7" spans="1:8" ht="19.5" customHeight="1" x14ac:dyDescent="0.25">
      <c r="A7" s="73"/>
      <c r="B7" s="73"/>
      <c r="C7" s="73"/>
      <c r="D7" s="57"/>
      <c r="E7" s="2"/>
    </row>
    <row r="8" spans="1:8" ht="47.25" customHeight="1" x14ac:dyDescent="0.25">
      <c r="A8" s="84" t="s">
        <v>128</v>
      </c>
      <c r="B8" s="84"/>
      <c r="C8" s="84"/>
      <c r="D8" s="84"/>
      <c r="E8" s="84"/>
    </row>
    <row r="9" spans="1:8" hidden="1" x14ac:dyDescent="0.25">
      <c r="E9" s="2"/>
    </row>
    <row r="10" spans="1:8" ht="24.75" hidden="1" customHeight="1" x14ac:dyDescent="0.25">
      <c r="A10" s="14"/>
      <c r="B10" s="79"/>
      <c r="C10" s="80"/>
      <c r="D10" s="80"/>
      <c r="E10" s="80"/>
    </row>
    <row r="11" spans="1:8" ht="35.25" customHeight="1" x14ac:dyDescent="0.25">
      <c r="A11" s="81" t="s">
        <v>115</v>
      </c>
      <c r="B11" s="81"/>
      <c r="C11" s="81"/>
      <c r="D11" s="81"/>
      <c r="E11" s="81"/>
      <c r="F11" s="72"/>
      <c r="G11" s="72"/>
      <c r="H11" s="72"/>
    </row>
    <row r="12" spans="1:8" ht="9.75" customHeight="1" x14ac:dyDescent="0.25">
      <c r="A12" s="2"/>
      <c r="B12" s="3"/>
      <c r="C12" s="4"/>
      <c r="D12" s="57"/>
    </row>
    <row r="13" spans="1:8" ht="12.75" customHeight="1" x14ac:dyDescent="0.25">
      <c r="A13" s="78" t="s">
        <v>2</v>
      </c>
      <c r="B13" s="78"/>
      <c r="C13" s="78"/>
      <c r="D13" s="78"/>
      <c r="E13" s="78"/>
    </row>
    <row r="14" spans="1:8" ht="74.25" customHeight="1" x14ac:dyDescent="0.25">
      <c r="A14" s="55" t="s">
        <v>3</v>
      </c>
      <c r="B14" s="55" t="s">
        <v>4</v>
      </c>
      <c r="C14" s="5" t="s">
        <v>5</v>
      </c>
      <c r="D14" s="5" t="s">
        <v>90</v>
      </c>
      <c r="E14" s="51" t="s">
        <v>56</v>
      </c>
    </row>
    <row r="15" spans="1:8" ht="23.25" customHeight="1" x14ac:dyDescent="0.25">
      <c r="A15" s="50"/>
      <c r="B15" s="55" t="s">
        <v>6</v>
      </c>
      <c r="C15" s="62"/>
      <c r="D15" s="5">
        <f>D20+D59+D113+D171+D179+D102</f>
        <v>11864605.499999996</v>
      </c>
      <c r="E15" s="62"/>
    </row>
    <row r="16" spans="1:8" ht="18.75" customHeight="1" x14ac:dyDescent="0.25">
      <c r="A16" s="50"/>
      <c r="B16" s="7" t="s">
        <v>7</v>
      </c>
      <c r="C16" s="50"/>
      <c r="D16" s="62"/>
      <c r="E16" s="62"/>
    </row>
    <row r="17" spans="1:8" ht="18.75" customHeight="1" x14ac:dyDescent="0.25">
      <c r="A17" s="50"/>
      <c r="B17" s="7" t="s">
        <v>10</v>
      </c>
      <c r="C17" s="50"/>
      <c r="D17" s="63">
        <f>D22+D61+D115+D181+D173+D107</f>
        <v>1861219</v>
      </c>
      <c r="E17" s="62"/>
      <c r="F17" s="13"/>
      <c r="H17" s="58"/>
    </row>
    <row r="18" spans="1:8" ht="18.75" customHeight="1" x14ac:dyDescent="0.25">
      <c r="A18" s="50"/>
      <c r="B18" s="53" t="s">
        <v>92</v>
      </c>
      <c r="C18" s="50"/>
      <c r="D18" s="63">
        <f>D23+D62+D116+D182+D174+D108</f>
        <v>8791590.9999999981</v>
      </c>
      <c r="E18" s="62"/>
    </row>
    <row r="19" spans="1:8" ht="18.75" customHeight="1" x14ac:dyDescent="0.25">
      <c r="A19" s="50"/>
      <c r="B19" s="7" t="s">
        <v>8</v>
      </c>
      <c r="C19" s="50"/>
      <c r="D19" s="62">
        <f>D24+D63+D117+D183</f>
        <v>1211795.5</v>
      </c>
      <c r="E19" s="62"/>
      <c r="H19" s="52"/>
    </row>
    <row r="20" spans="1:8" ht="21.6" customHeight="1" x14ac:dyDescent="0.25">
      <c r="A20" s="15" t="s">
        <v>59</v>
      </c>
      <c r="B20" s="55" t="s">
        <v>81</v>
      </c>
      <c r="C20" s="54" t="s">
        <v>12</v>
      </c>
      <c r="D20" s="5">
        <f>D22+D23+D24</f>
        <v>2321743.6</v>
      </c>
      <c r="E20" s="62"/>
    </row>
    <row r="21" spans="1:8" ht="18.75" customHeight="1" x14ac:dyDescent="0.25">
      <c r="A21" s="54"/>
      <c r="B21" s="53" t="s">
        <v>7</v>
      </c>
      <c r="C21" s="54"/>
      <c r="D21" s="5"/>
      <c r="E21" s="62"/>
    </row>
    <row r="22" spans="1:8" ht="18.75" customHeight="1" x14ac:dyDescent="0.25">
      <c r="A22" s="54"/>
      <c r="B22" s="7" t="s">
        <v>10</v>
      </c>
      <c r="C22" s="54"/>
      <c r="D22" s="63">
        <f>D41+D53+D57+D31+D36+D47</f>
        <v>52441</v>
      </c>
      <c r="E22" s="16">
        <f>E41</f>
        <v>0</v>
      </c>
    </row>
    <row r="23" spans="1:8" ht="18.75" customHeight="1" x14ac:dyDescent="0.25">
      <c r="A23" s="54"/>
      <c r="B23" s="53" t="s">
        <v>92</v>
      </c>
      <c r="C23" s="54"/>
      <c r="D23" s="62">
        <f>D42+D54+D58+D37+D32+D48</f>
        <v>2269302.6</v>
      </c>
      <c r="E23" s="16">
        <f t="shared" ref="E23:E24" si="0">E42</f>
        <v>0</v>
      </c>
    </row>
    <row r="24" spans="1:8" ht="18.75" hidden="1" customHeight="1" x14ac:dyDescent="0.25">
      <c r="A24" s="54"/>
      <c r="B24" s="7" t="s">
        <v>8</v>
      </c>
      <c r="C24" s="54"/>
      <c r="D24" s="62">
        <f>D43</f>
        <v>0</v>
      </c>
      <c r="E24" s="16">
        <f t="shared" si="0"/>
        <v>0</v>
      </c>
    </row>
    <row r="25" spans="1:8" ht="21" customHeight="1" x14ac:dyDescent="0.25">
      <c r="A25" s="54"/>
      <c r="B25" s="6" t="s">
        <v>82</v>
      </c>
      <c r="C25" s="41" t="s">
        <v>13</v>
      </c>
      <c r="D25" s="42">
        <f>D26+D49</f>
        <v>2321743.6</v>
      </c>
      <c r="E25" s="16"/>
    </row>
    <row r="26" spans="1:8" ht="39" customHeight="1" x14ac:dyDescent="0.25">
      <c r="A26" s="54"/>
      <c r="B26" s="56" t="s">
        <v>50</v>
      </c>
      <c r="C26" s="54" t="s">
        <v>13</v>
      </c>
      <c r="D26" s="5">
        <f>D27</f>
        <v>2131326.6</v>
      </c>
      <c r="E26" s="16"/>
    </row>
    <row r="27" spans="1:8" ht="33.75" customHeight="1" x14ac:dyDescent="0.25">
      <c r="A27" s="54"/>
      <c r="B27" s="56" t="s">
        <v>85</v>
      </c>
      <c r="C27" s="54" t="s">
        <v>13</v>
      </c>
      <c r="D27" s="5">
        <f>D39+D29+D34+D45</f>
        <v>2131326.6</v>
      </c>
      <c r="E27" s="16"/>
    </row>
    <row r="28" spans="1:8" ht="89.25" customHeight="1" x14ac:dyDescent="0.25">
      <c r="A28" s="54"/>
      <c r="B28" s="56" t="s">
        <v>97</v>
      </c>
      <c r="C28" s="54" t="s">
        <v>13</v>
      </c>
      <c r="D28" s="5">
        <f>D29+D34+D39+D45</f>
        <v>2131326.6</v>
      </c>
      <c r="E28" s="16"/>
    </row>
    <row r="29" spans="1:8" ht="55.5" customHeight="1" x14ac:dyDescent="0.25">
      <c r="A29" s="50" t="s">
        <v>16</v>
      </c>
      <c r="B29" s="61" t="s">
        <v>98</v>
      </c>
      <c r="C29" s="50" t="s">
        <v>13</v>
      </c>
      <c r="D29" s="62">
        <f>SUM(D31:D33)</f>
        <v>982661.6</v>
      </c>
      <c r="E29" s="16" t="s">
        <v>49</v>
      </c>
    </row>
    <row r="30" spans="1:8" ht="18.75" customHeight="1" x14ac:dyDescent="0.25">
      <c r="A30" s="54"/>
      <c r="B30" s="53" t="s">
        <v>7</v>
      </c>
      <c r="C30" s="50"/>
      <c r="D30" s="62"/>
      <c r="E30" s="60"/>
    </row>
    <row r="31" spans="1:8" ht="18.75" customHeight="1" x14ac:dyDescent="0.25">
      <c r="A31" s="54"/>
      <c r="B31" s="7" t="s">
        <v>10</v>
      </c>
      <c r="C31" s="50"/>
      <c r="D31" s="63">
        <v>983</v>
      </c>
      <c r="E31" s="62"/>
    </row>
    <row r="32" spans="1:8" ht="18.75" customHeight="1" x14ac:dyDescent="0.25">
      <c r="A32" s="54"/>
      <c r="B32" s="53" t="s">
        <v>92</v>
      </c>
      <c r="C32" s="50"/>
      <c r="D32" s="62">
        <f>757761.5+223917.1</f>
        <v>981678.6</v>
      </c>
      <c r="E32" s="62"/>
    </row>
    <row r="33" spans="1:5" s="73" customFormat="1" ht="18.75" hidden="1" customHeight="1" x14ac:dyDescent="0.25">
      <c r="A33" s="54"/>
      <c r="B33" s="7" t="s">
        <v>8</v>
      </c>
      <c r="C33" s="50"/>
      <c r="D33" s="62"/>
      <c r="E33" s="62"/>
    </row>
    <row r="34" spans="1:5" ht="78" customHeight="1" x14ac:dyDescent="0.25">
      <c r="A34" s="50" t="s">
        <v>17</v>
      </c>
      <c r="B34" s="61" t="s">
        <v>118</v>
      </c>
      <c r="C34" s="50" t="s">
        <v>13</v>
      </c>
      <c r="D34" s="63">
        <f>SUM(D36:D38)</f>
        <v>750751</v>
      </c>
      <c r="E34" s="16" t="s">
        <v>49</v>
      </c>
    </row>
    <row r="35" spans="1:5" ht="18.75" customHeight="1" x14ac:dyDescent="0.25">
      <c r="A35" s="54"/>
      <c r="B35" s="53" t="s">
        <v>7</v>
      </c>
      <c r="C35" s="50"/>
      <c r="D35" s="63"/>
      <c r="E35" s="60"/>
    </row>
    <row r="36" spans="1:5" ht="18.75" customHeight="1" x14ac:dyDescent="0.25">
      <c r="A36" s="54"/>
      <c r="B36" s="7" t="s">
        <v>10</v>
      </c>
      <c r="C36" s="50"/>
      <c r="D36" s="63">
        <v>751</v>
      </c>
      <c r="E36" s="62"/>
    </row>
    <row r="37" spans="1:5" ht="18.75" customHeight="1" x14ac:dyDescent="0.25">
      <c r="A37" s="54"/>
      <c r="B37" s="53" t="s">
        <v>92</v>
      </c>
      <c r="C37" s="50"/>
      <c r="D37" s="63">
        <v>750000</v>
      </c>
      <c r="E37" s="62"/>
    </row>
    <row r="38" spans="1:5" s="73" customFormat="1" ht="18.75" hidden="1" customHeight="1" x14ac:dyDescent="0.25">
      <c r="A38" s="54"/>
      <c r="B38" s="7" t="s">
        <v>8</v>
      </c>
      <c r="C38" s="50"/>
      <c r="D38" s="62"/>
      <c r="E38" s="62"/>
    </row>
    <row r="39" spans="1:5" ht="53.25" customHeight="1" x14ac:dyDescent="0.25">
      <c r="A39" s="50" t="s">
        <v>18</v>
      </c>
      <c r="B39" s="61" t="s">
        <v>99</v>
      </c>
      <c r="C39" s="50" t="s">
        <v>13</v>
      </c>
      <c r="D39" s="63">
        <f>SUM(D41:D43)</f>
        <v>207208</v>
      </c>
      <c r="E39" s="16" t="s">
        <v>49</v>
      </c>
    </row>
    <row r="40" spans="1:5" ht="18.75" customHeight="1" x14ac:dyDescent="0.25">
      <c r="A40" s="54"/>
      <c r="B40" s="53" t="s">
        <v>7</v>
      </c>
      <c r="C40" s="50"/>
      <c r="D40" s="63"/>
      <c r="E40" s="60"/>
    </row>
    <row r="41" spans="1:5" ht="18.75" customHeight="1" x14ac:dyDescent="0.25">
      <c r="A41" s="54"/>
      <c r="B41" s="7" t="s">
        <v>10</v>
      </c>
      <c r="C41" s="50"/>
      <c r="D41" s="63">
        <v>208</v>
      </c>
      <c r="E41" s="62"/>
    </row>
    <row r="42" spans="1:5" ht="18.75" customHeight="1" x14ac:dyDescent="0.25">
      <c r="A42" s="54"/>
      <c r="B42" s="53" t="s">
        <v>92</v>
      </c>
      <c r="C42" s="50"/>
      <c r="D42" s="63">
        <v>207000</v>
      </c>
      <c r="E42" s="62"/>
    </row>
    <row r="43" spans="1:5" s="73" customFormat="1" ht="18.75" hidden="1" customHeight="1" x14ac:dyDescent="0.25">
      <c r="A43" s="54"/>
      <c r="B43" s="7" t="s">
        <v>8</v>
      </c>
      <c r="C43" s="50"/>
      <c r="D43" s="62"/>
      <c r="E43" s="62"/>
    </row>
    <row r="44" spans="1:5" ht="53.25" customHeight="1" x14ac:dyDescent="0.25">
      <c r="A44" s="54"/>
      <c r="B44" s="56" t="s">
        <v>106</v>
      </c>
      <c r="C44" s="54" t="s">
        <v>13</v>
      </c>
      <c r="D44" s="51">
        <f>D45</f>
        <v>190706</v>
      </c>
      <c r="E44" s="16"/>
    </row>
    <row r="45" spans="1:5" ht="55.5" customHeight="1" x14ac:dyDescent="0.25">
      <c r="A45" s="50" t="s">
        <v>19</v>
      </c>
      <c r="B45" s="61" t="s">
        <v>100</v>
      </c>
      <c r="C45" s="50" t="s">
        <v>13</v>
      </c>
      <c r="D45" s="63">
        <f>SUM(D47:D48)</f>
        <v>190706</v>
      </c>
      <c r="E45" s="16" t="s">
        <v>49</v>
      </c>
    </row>
    <row r="46" spans="1:5" ht="18.75" customHeight="1" x14ac:dyDescent="0.25">
      <c r="A46" s="54"/>
      <c r="B46" s="53" t="s">
        <v>7</v>
      </c>
      <c r="C46" s="50"/>
      <c r="D46" s="63"/>
      <c r="E46" s="60"/>
    </row>
    <row r="47" spans="1:5" ht="18.75" customHeight="1" x14ac:dyDescent="0.25">
      <c r="A47" s="54"/>
      <c r="B47" s="7" t="s">
        <v>10</v>
      </c>
      <c r="C47" s="50"/>
      <c r="D47" s="63">
        <v>191</v>
      </c>
      <c r="E47" s="62"/>
    </row>
    <row r="48" spans="1:5" ht="18.75" customHeight="1" x14ac:dyDescent="0.25">
      <c r="A48" s="54"/>
      <c r="B48" s="53" t="s">
        <v>92</v>
      </c>
      <c r="C48" s="50"/>
      <c r="D48" s="63">
        <v>190515</v>
      </c>
      <c r="E48" s="62"/>
    </row>
    <row r="49" spans="1:8" ht="54" customHeight="1" x14ac:dyDescent="0.25">
      <c r="A49" s="54"/>
      <c r="B49" s="56" t="s">
        <v>14</v>
      </c>
      <c r="C49" s="54" t="s">
        <v>13</v>
      </c>
      <c r="D49" s="51">
        <f>D50</f>
        <v>190417</v>
      </c>
      <c r="E49" s="16"/>
    </row>
    <row r="50" spans="1:8" ht="56.25" customHeight="1" x14ac:dyDescent="0.25">
      <c r="A50" s="54"/>
      <c r="B50" s="56" t="s">
        <v>15</v>
      </c>
      <c r="C50" s="54" t="s">
        <v>13</v>
      </c>
      <c r="D50" s="51">
        <f>SUM(D51,D55)</f>
        <v>190417</v>
      </c>
      <c r="E50" s="16"/>
    </row>
    <row r="51" spans="1:8" ht="88.5" customHeight="1" x14ac:dyDescent="0.25">
      <c r="A51" s="50" t="s">
        <v>38</v>
      </c>
      <c r="B51" s="61" t="s">
        <v>117</v>
      </c>
      <c r="C51" s="50" t="s">
        <v>13</v>
      </c>
      <c r="D51" s="63">
        <f>SUM(D53:D54)</f>
        <v>190367</v>
      </c>
      <c r="E51" s="16" t="s">
        <v>11</v>
      </c>
    </row>
    <row r="52" spans="1:8" ht="18.75" customHeight="1" x14ac:dyDescent="0.25">
      <c r="A52" s="50"/>
      <c r="B52" s="53" t="s">
        <v>7</v>
      </c>
      <c r="C52" s="50"/>
      <c r="D52" s="63"/>
      <c r="E52" s="60"/>
    </row>
    <row r="53" spans="1:8" ht="18.75" customHeight="1" x14ac:dyDescent="0.25">
      <c r="A53" s="50"/>
      <c r="B53" s="7" t="s">
        <v>10</v>
      </c>
      <c r="C53" s="50"/>
      <c r="D53" s="63">
        <v>50258</v>
      </c>
      <c r="E53" s="62"/>
    </row>
    <row r="54" spans="1:8" ht="18.75" customHeight="1" x14ac:dyDescent="0.25">
      <c r="A54" s="50"/>
      <c r="B54" s="53" t="s">
        <v>92</v>
      </c>
      <c r="C54" s="50"/>
      <c r="D54" s="63">
        <v>140109</v>
      </c>
      <c r="E54" s="62"/>
    </row>
    <row r="55" spans="1:8" ht="64.5" customHeight="1" x14ac:dyDescent="0.25">
      <c r="A55" s="50" t="s">
        <v>39</v>
      </c>
      <c r="B55" s="61" t="s">
        <v>94</v>
      </c>
      <c r="C55" s="50" t="s">
        <v>13</v>
      </c>
      <c r="D55" s="63">
        <f>SUM(D57:D58)</f>
        <v>50</v>
      </c>
      <c r="E55" s="16" t="s">
        <v>11</v>
      </c>
    </row>
    <row r="56" spans="1:8" ht="20.25" customHeight="1" x14ac:dyDescent="0.25">
      <c r="A56" s="54"/>
      <c r="B56" s="53" t="s">
        <v>7</v>
      </c>
      <c r="C56" s="50"/>
      <c r="D56" s="63"/>
      <c r="E56" s="60"/>
    </row>
    <row r="57" spans="1:8" ht="20.25" customHeight="1" x14ac:dyDescent="0.25">
      <c r="A57" s="54"/>
      <c r="B57" s="7" t="s">
        <v>10</v>
      </c>
      <c r="C57" s="50"/>
      <c r="D57" s="63">
        <v>50</v>
      </c>
      <c r="E57" s="62"/>
    </row>
    <row r="58" spans="1:8" ht="20.25" hidden="1" customHeight="1" x14ac:dyDescent="0.25">
      <c r="A58" s="54"/>
      <c r="B58" s="53" t="s">
        <v>9</v>
      </c>
      <c r="C58" s="50"/>
      <c r="D58" s="62"/>
      <c r="E58" s="62"/>
    </row>
    <row r="59" spans="1:8" s="73" customFormat="1" ht="23.25" customHeight="1" x14ac:dyDescent="0.25">
      <c r="A59" s="15" t="s">
        <v>60</v>
      </c>
      <c r="B59" s="55" t="s">
        <v>20</v>
      </c>
      <c r="C59" s="54" t="s">
        <v>21</v>
      </c>
      <c r="D59" s="5">
        <f>SUM(D61:D63)</f>
        <v>1864815.7</v>
      </c>
      <c r="E59" s="62"/>
      <c r="H59" s="57"/>
    </row>
    <row r="60" spans="1:8" ht="19.149999999999999" customHeight="1" x14ac:dyDescent="0.25">
      <c r="A60" s="54"/>
      <c r="B60" s="53" t="s">
        <v>7</v>
      </c>
      <c r="C60" s="50"/>
      <c r="D60" s="62"/>
      <c r="E60" s="62"/>
      <c r="H60" s="58"/>
    </row>
    <row r="61" spans="1:8" ht="18.75" customHeight="1" x14ac:dyDescent="0.25">
      <c r="A61" s="54"/>
      <c r="B61" s="7" t="s">
        <v>10</v>
      </c>
      <c r="C61" s="50"/>
      <c r="D61" s="63">
        <f>D100+D86+D91+D96+D70+D81+D77</f>
        <v>94471</v>
      </c>
      <c r="E61" s="16"/>
    </row>
    <row r="62" spans="1:8" ht="16.5" customHeight="1" x14ac:dyDescent="0.25">
      <c r="A62" s="54"/>
      <c r="B62" s="53" t="s">
        <v>92</v>
      </c>
      <c r="C62" s="50"/>
      <c r="D62" s="62">
        <f>D101+D87+D92+D97+D71+D78</f>
        <v>1770344.7</v>
      </c>
      <c r="E62" s="16"/>
    </row>
    <row r="63" spans="1:8" ht="18.75" hidden="1" customHeight="1" x14ac:dyDescent="0.25">
      <c r="A63" s="54"/>
      <c r="B63" s="7" t="s">
        <v>8</v>
      </c>
      <c r="C63" s="50"/>
      <c r="D63" s="62"/>
      <c r="E63" s="16"/>
    </row>
    <row r="64" spans="1:8" s="43" customFormat="1" ht="38.25" customHeight="1" x14ac:dyDescent="0.25">
      <c r="A64" s="44"/>
      <c r="B64" s="6" t="s">
        <v>86</v>
      </c>
      <c r="C64" s="41" t="s">
        <v>22</v>
      </c>
      <c r="D64" s="42">
        <f>D72+D65</f>
        <v>1864815.7</v>
      </c>
      <c r="E64" s="45"/>
    </row>
    <row r="65" spans="1:5" ht="39" hidden="1" customHeight="1" x14ac:dyDescent="0.25">
      <c r="A65" s="54"/>
      <c r="B65" s="56" t="s">
        <v>50</v>
      </c>
      <c r="C65" s="54" t="s">
        <v>22</v>
      </c>
      <c r="D65" s="51">
        <f>D66</f>
        <v>0</v>
      </c>
      <c r="E65" s="16"/>
    </row>
    <row r="66" spans="1:5" ht="33.75" hidden="1" customHeight="1" x14ac:dyDescent="0.25">
      <c r="A66" s="54"/>
      <c r="B66" s="56" t="s">
        <v>85</v>
      </c>
      <c r="C66" s="54" t="s">
        <v>22</v>
      </c>
      <c r="D66" s="51">
        <f>D67</f>
        <v>0</v>
      </c>
      <c r="E66" s="16"/>
    </row>
    <row r="67" spans="1:5" ht="52.5" hidden="1" customHeight="1" x14ac:dyDescent="0.25">
      <c r="A67" s="54"/>
      <c r="B67" s="56"/>
      <c r="C67" s="54" t="s">
        <v>22</v>
      </c>
      <c r="D67" s="51">
        <f>D68</f>
        <v>0</v>
      </c>
      <c r="E67" s="16"/>
    </row>
    <row r="68" spans="1:5" ht="55.5" hidden="1" customHeight="1" x14ac:dyDescent="0.25">
      <c r="A68" s="50" t="s">
        <v>23</v>
      </c>
      <c r="B68" s="61"/>
      <c r="C68" s="50" t="s">
        <v>22</v>
      </c>
      <c r="D68" s="63">
        <f>D70+D71</f>
        <v>0</v>
      </c>
      <c r="E68" s="16"/>
    </row>
    <row r="69" spans="1:5" ht="18.75" hidden="1" customHeight="1" x14ac:dyDescent="0.25">
      <c r="A69" s="54"/>
      <c r="B69" s="53" t="s">
        <v>7</v>
      </c>
      <c r="C69" s="50"/>
      <c r="D69" s="62"/>
      <c r="E69" s="60"/>
    </row>
    <row r="70" spans="1:5" ht="18.75" hidden="1" customHeight="1" x14ac:dyDescent="0.25">
      <c r="A70" s="54"/>
      <c r="B70" s="7" t="s">
        <v>10</v>
      </c>
      <c r="C70" s="50"/>
      <c r="D70" s="63"/>
      <c r="E70" s="62"/>
    </row>
    <row r="71" spans="1:5" ht="18.75" hidden="1" customHeight="1" x14ac:dyDescent="0.25">
      <c r="A71" s="54"/>
      <c r="B71" s="53" t="s">
        <v>92</v>
      </c>
      <c r="C71" s="50"/>
      <c r="D71" s="63"/>
      <c r="E71" s="62"/>
    </row>
    <row r="72" spans="1:5" s="73" customFormat="1" ht="49.5" x14ac:dyDescent="0.25">
      <c r="A72" s="69"/>
      <c r="B72" s="56" t="s">
        <v>36</v>
      </c>
      <c r="C72" s="54" t="s">
        <v>22</v>
      </c>
      <c r="D72" s="5">
        <f>D73</f>
        <v>1864815.7</v>
      </c>
      <c r="E72" s="62"/>
    </row>
    <row r="73" spans="1:5" s="73" customFormat="1" ht="18.75" x14ac:dyDescent="0.25">
      <c r="A73" s="69"/>
      <c r="B73" s="56" t="s">
        <v>37</v>
      </c>
      <c r="C73" s="54" t="s">
        <v>22</v>
      </c>
      <c r="D73" s="5">
        <f>D98+D94+D89+D84+D79+D75</f>
        <v>1864815.7</v>
      </c>
      <c r="E73" s="62"/>
    </row>
    <row r="74" spans="1:5" ht="52.5" customHeight="1" x14ac:dyDescent="0.25">
      <c r="A74" s="54"/>
      <c r="B74" s="56" t="s">
        <v>107</v>
      </c>
      <c r="C74" s="54" t="s">
        <v>22</v>
      </c>
      <c r="D74" s="51">
        <f>D75</f>
        <v>145145</v>
      </c>
      <c r="E74" s="16"/>
    </row>
    <row r="75" spans="1:5" ht="55.5" customHeight="1" x14ac:dyDescent="0.25">
      <c r="A75" s="50" t="s">
        <v>23</v>
      </c>
      <c r="B75" s="61" t="s">
        <v>101</v>
      </c>
      <c r="C75" s="50" t="s">
        <v>22</v>
      </c>
      <c r="D75" s="63">
        <f>D77+D78</f>
        <v>145145</v>
      </c>
      <c r="E75" s="62" t="s">
        <v>35</v>
      </c>
    </row>
    <row r="76" spans="1:5" ht="18.75" customHeight="1" x14ac:dyDescent="0.25">
      <c r="A76" s="54"/>
      <c r="B76" s="53" t="s">
        <v>7</v>
      </c>
      <c r="C76" s="50"/>
      <c r="D76" s="62"/>
      <c r="E76" s="60"/>
    </row>
    <row r="77" spans="1:5" ht="18.75" customHeight="1" x14ac:dyDescent="0.25">
      <c r="A77" s="54"/>
      <c r="B77" s="7" t="s">
        <v>10</v>
      </c>
      <c r="C77" s="50"/>
      <c r="D77" s="63">
        <v>145</v>
      </c>
      <c r="E77" s="62"/>
    </row>
    <row r="78" spans="1:5" ht="18.75" customHeight="1" x14ac:dyDescent="0.25">
      <c r="A78" s="54"/>
      <c r="B78" s="53" t="s">
        <v>92</v>
      </c>
      <c r="C78" s="50"/>
      <c r="D78" s="63">
        <v>145000</v>
      </c>
      <c r="E78" s="62"/>
    </row>
    <row r="79" spans="1:5" ht="56.25" customHeight="1" x14ac:dyDescent="0.25">
      <c r="A79" s="10" t="s">
        <v>24</v>
      </c>
      <c r="B79" s="24" t="s">
        <v>116</v>
      </c>
      <c r="C79" s="50" t="s">
        <v>22</v>
      </c>
      <c r="D79" s="63">
        <f>SUM(D81:D82)</f>
        <v>2200</v>
      </c>
      <c r="E79" s="62" t="s">
        <v>35</v>
      </c>
    </row>
    <row r="80" spans="1:5" s="73" customFormat="1" ht="18.75" customHeight="1" x14ac:dyDescent="0.25">
      <c r="A80" s="10"/>
      <c r="B80" s="53" t="s">
        <v>7</v>
      </c>
      <c r="C80" s="50"/>
      <c r="D80" s="63"/>
      <c r="E80" s="62"/>
    </row>
    <row r="81" spans="1:5" s="73" customFormat="1" ht="18.75" customHeight="1" x14ac:dyDescent="0.25">
      <c r="A81" s="10"/>
      <c r="B81" s="7" t="s">
        <v>10</v>
      </c>
      <c r="C81" s="50"/>
      <c r="D81" s="63">
        <v>2200</v>
      </c>
      <c r="E81" s="62"/>
    </row>
    <row r="82" spans="1:5" s="73" customFormat="1" ht="18.75" hidden="1" customHeight="1" x14ac:dyDescent="0.25">
      <c r="A82" s="10"/>
      <c r="B82" s="53" t="s">
        <v>92</v>
      </c>
      <c r="C82" s="50"/>
      <c r="D82" s="62"/>
      <c r="E82" s="62"/>
    </row>
    <row r="83" spans="1:5" s="73" customFormat="1" ht="49.5" x14ac:dyDescent="0.25">
      <c r="A83" s="69"/>
      <c r="B83" s="56" t="s">
        <v>103</v>
      </c>
      <c r="C83" s="54" t="s">
        <v>22</v>
      </c>
      <c r="D83" s="5">
        <f>D84</f>
        <v>1342909.7</v>
      </c>
      <c r="E83" s="62"/>
    </row>
    <row r="84" spans="1:5" ht="56.25" customHeight="1" x14ac:dyDescent="0.25">
      <c r="A84" s="10" t="s">
        <v>25</v>
      </c>
      <c r="B84" s="24" t="s">
        <v>102</v>
      </c>
      <c r="C84" s="50" t="s">
        <v>22</v>
      </c>
      <c r="D84" s="62">
        <f>SUM(D86:D87)</f>
        <v>1342909.7</v>
      </c>
      <c r="E84" s="62" t="s">
        <v>35</v>
      </c>
    </row>
    <row r="85" spans="1:5" s="73" customFormat="1" ht="18.75" customHeight="1" x14ac:dyDescent="0.25">
      <c r="A85" s="10"/>
      <c r="B85" s="53" t="s">
        <v>7</v>
      </c>
      <c r="C85" s="50"/>
      <c r="D85" s="62"/>
      <c r="E85" s="62"/>
    </row>
    <row r="86" spans="1:5" s="73" customFormat="1" ht="18.75" customHeight="1" x14ac:dyDescent="0.25">
      <c r="A86" s="10"/>
      <c r="B86" s="7" t="s">
        <v>10</v>
      </c>
      <c r="C86" s="50"/>
      <c r="D86" s="63">
        <v>91750</v>
      </c>
      <c r="E86" s="62"/>
    </row>
    <row r="87" spans="1:5" s="73" customFormat="1" ht="18.75" customHeight="1" x14ac:dyDescent="0.25">
      <c r="A87" s="10"/>
      <c r="B87" s="53" t="s">
        <v>92</v>
      </c>
      <c r="C87" s="50"/>
      <c r="D87" s="62">
        <v>1251159.7</v>
      </c>
      <c r="E87" s="62"/>
    </row>
    <row r="88" spans="1:5" s="73" customFormat="1" ht="46.5" customHeight="1" x14ac:dyDescent="0.25">
      <c r="A88" s="10"/>
      <c r="B88" s="56" t="s">
        <v>107</v>
      </c>
      <c r="C88" s="54" t="s">
        <v>22</v>
      </c>
      <c r="D88" s="51">
        <f>D89</f>
        <v>150151</v>
      </c>
      <c r="E88" s="62"/>
    </row>
    <row r="89" spans="1:5" ht="56.25" customHeight="1" x14ac:dyDescent="0.25">
      <c r="A89" s="10" t="s">
        <v>55</v>
      </c>
      <c r="B89" s="24" t="s">
        <v>95</v>
      </c>
      <c r="C89" s="50" t="s">
        <v>22</v>
      </c>
      <c r="D89" s="63">
        <f>SUM(D91:D92)</f>
        <v>150151</v>
      </c>
      <c r="E89" s="62" t="s">
        <v>35</v>
      </c>
    </row>
    <row r="90" spans="1:5" s="73" customFormat="1" ht="18.75" customHeight="1" x14ac:dyDescent="0.25">
      <c r="A90" s="10"/>
      <c r="B90" s="53" t="s">
        <v>7</v>
      </c>
      <c r="C90" s="50"/>
      <c r="D90" s="63"/>
      <c r="E90" s="62"/>
    </row>
    <row r="91" spans="1:5" s="73" customFormat="1" ht="18.75" customHeight="1" x14ac:dyDescent="0.25">
      <c r="A91" s="10"/>
      <c r="B91" s="7" t="s">
        <v>10</v>
      </c>
      <c r="C91" s="50"/>
      <c r="D91" s="63">
        <v>151</v>
      </c>
      <c r="E91" s="62"/>
    </row>
    <row r="92" spans="1:5" s="73" customFormat="1" ht="18.75" customHeight="1" x14ac:dyDescent="0.25">
      <c r="A92" s="10"/>
      <c r="B92" s="53" t="s">
        <v>92</v>
      </c>
      <c r="C92" s="50"/>
      <c r="D92" s="63">
        <v>150000</v>
      </c>
      <c r="E92" s="62"/>
    </row>
    <row r="93" spans="1:5" s="73" customFormat="1" ht="57.75" customHeight="1" x14ac:dyDescent="0.25">
      <c r="A93" s="10"/>
      <c r="B93" s="56" t="s">
        <v>108</v>
      </c>
      <c r="C93" s="54" t="s">
        <v>22</v>
      </c>
      <c r="D93" s="51">
        <f>D94+D98</f>
        <v>224410</v>
      </c>
      <c r="E93" s="62"/>
    </row>
    <row r="94" spans="1:5" ht="70.5" customHeight="1" x14ac:dyDescent="0.25">
      <c r="A94" s="10" t="s">
        <v>66</v>
      </c>
      <c r="B94" s="24" t="s">
        <v>109</v>
      </c>
      <c r="C94" s="50" t="s">
        <v>22</v>
      </c>
      <c r="D94" s="63">
        <f>SUM(D96:D97)</f>
        <v>37478</v>
      </c>
      <c r="E94" s="16" t="s">
        <v>11</v>
      </c>
    </row>
    <row r="95" spans="1:5" s="73" customFormat="1" ht="18.75" customHeight="1" x14ac:dyDescent="0.25">
      <c r="A95" s="10"/>
      <c r="B95" s="53" t="s">
        <v>7</v>
      </c>
      <c r="C95" s="50"/>
      <c r="D95" s="63"/>
      <c r="E95" s="62"/>
    </row>
    <row r="96" spans="1:5" s="73" customFormat="1" ht="18.75" customHeight="1" x14ac:dyDescent="0.25">
      <c r="A96" s="10"/>
      <c r="B96" s="7" t="s">
        <v>10</v>
      </c>
      <c r="C96" s="50"/>
      <c r="D96" s="63">
        <v>38</v>
      </c>
      <c r="E96" s="62"/>
    </row>
    <row r="97" spans="1:8" s="73" customFormat="1" ht="18.75" customHeight="1" x14ac:dyDescent="0.25">
      <c r="A97" s="10"/>
      <c r="B97" s="53" t="s">
        <v>92</v>
      </c>
      <c r="C97" s="50"/>
      <c r="D97" s="63">
        <v>37440</v>
      </c>
      <c r="E97" s="62"/>
    </row>
    <row r="98" spans="1:8" ht="88.5" customHeight="1" x14ac:dyDescent="0.25">
      <c r="A98" s="10" t="s">
        <v>46</v>
      </c>
      <c r="B98" s="24" t="s">
        <v>110</v>
      </c>
      <c r="C98" s="50" t="s">
        <v>22</v>
      </c>
      <c r="D98" s="63">
        <f>SUM(D100:D101)</f>
        <v>186932</v>
      </c>
      <c r="E98" s="16" t="s">
        <v>11</v>
      </c>
    </row>
    <row r="99" spans="1:8" s="73" customFormat="1" ht="18.75" customHeight="1" x14ac:dyDescent="0.25">
      <c r="A99" s="10"/>
      <c r="B99" s="53" t="s">
        <v>7</v>
      </c>
      <c r="C99" s="50"/>
      <c r="D99" s="63"/>
      <c r="E99" s="62"/>
    </row>
    <row r="100" spans="1:8" s="73" customFormat="1" ht="18.75" customHeight="1" x14ac:dyDescent="0.25">
      <c r="A100" s="10"/>
      <c r="B100" s="7" t="s">
        <v>10</v>
      </c>
      <c r="C100" s="50"/>
      <c r="D100" s="63">
        <v>187</v>
      </c>
      <c r="E100" s="62"/>
    </row>
    <row r="101" spans="1:8" s="73" customFormat="1" ht="18.75" customHeight="1" x14ac:dyDescent="0.25">
      <c r="A101" s="10"/>
      <c r="B101" s="53" t="s">
        <v>92</v>
      </c>
      <c r="C101" s="50"/>
      <c r="D101" s="63">
        <v>186745</v>
      </c>
      <c r="E101" s="62"/>
    </row>
    <row r="102" spans="1:8" s="73" customFormat="1" ht="18.75" customHeight="1" x14ac:dyDescent="0.25">
      <c r="A102" s="15" t="s">
        <v>61</v>
      </c>
      <c r="B102" s="8" t="s">
        <v>31</v>
      </c>
      <c r="C102" s="21" t="s">
        <v>32</v>
      </c>
      <c r="D102" s="18">
        <f>D103</f>
        <v>100369.2</v>
      </c>
      <c r="E102" s="62"/>
    </row>
    <row r="103" spans="1:8" s="43" customFormat="1" ht="21.75" customHeight="1" x14ac:dyDescent="0.25">
      <c r="A103" s="46"/>
      <c r="B103" s="48" t="s">
        <v>121</v>
      </c>
      <c r="C103" s="48" t="s">
        <v>34</v>
      </c>
      <c r="D103" s="59">
        <f>D105</f>
        <v>100369.2</v>
      </c>
      <c r="E103" s="45"/>
    </row>
    <row r="104" spans="1:8" s="43" customFormat="1" ht="34.5" customHeight="1" x14ac:dyDescent="0.25">
      <c r="A104" s="46"/>
      <c r="B104" s="56" t="s">
        <v>33</v>
      </c>
      <c r="C104" s="21" t="s">
        <v>34</v>
      </c>
      <c r="D104" s="59">
        <f>D105</f>
        <v>100369.2</v>
      </c>
      <c r="E104" s="45"/>
    </row>
    <row r="105" spans="1:8" s="73" customFormat="1" ht="39" customHeight="1" x14ac:dyDescent="0.25">
      <c r="A105" s="37"/>
      <c r="B105" s="56" t="s">
        <v>120</v>
      </c>
      <c r="C105" s="21" t="s">
        <v>34</v>
      </c>
      <c r="D105" s="18">
        <f>D107+D108</f>
        <v>100369.2</v>
      </c>
      <c r="E105" s="62"/>
    </row>
    <row r="106" spans="1:8" s="73" customFormat="1" ht="18.75" customHeight="1" x14ac:dyDescent="0.25">
      <c r="A106" s="37"/>
      <c r="B106" s="22" t="s">
        <v>7</v>
      </c>
      <c r="C106" s="21"/>
      <c r="D106" s="18"/>
      <c r="E106" s="62"/>
    </row>
    <row r="107" spans="1:8" s="73" customFormat="1" ht="18.75" customHeight="1" x14ac:dyDescent="0.25">
      <c r="A107" s="37"/>
      <c r="B107" s="7" t="s">
        <v>10</v>
      </c>
      <c r="C107" s="21"/>
      <c r="D107" s="49">
        <f>D111</f>
        <v>26498</v>
      </c>
      <c r="E107" s="62"/>
      <c r="H107" s="75"/>
    </row>
    <row r="108" spans="1:8" s="73" customFormat="1" ht="18.75" customHeight="1" x14ac:dyDescent="0.25">
      <c r="A108" s="37"/>
      <c r="B108" s="53" t="s">
        <v>92</v>
      </c>
      <c r="C108" s="21"/>
      <c r="D108" s="17">
        <f t="shared" ref="D108" si="1">D112</f>
        <v>73871.199999999997</v>
      </c>
      <c r="E108" s="62"/>
    </row>
    <row r="109" spans="1:8" ht="57" customHeight="1" x14ac:dyDescent="0.25">
      <c r="A109" s="50" t="s">
        <v>47</v>
      </c>
      <c r="B109" s="61" t="s">
        <v>119</v>
      </c>
      <c r="C109" s="50" t="s">
        <v>58</v>
      </c>
      <c r="D109" s="62">
        <f>D111+D112</f>
        <v>100369.2</v>
      </c>
      <c r="E109" s="62" t="s">
        <v>35</v>
      </c>
    </row>
    <row r="110" spans="1:8" s="73" customFormat="1" ht="18.75" customHeight="1" x14ac:dyDescent="0.25">
      <c r="A110" s="37"/>
      <c r="B110" s="22" t="s">
        <v>7</v>
      </c>
      <c r="C110" s="19"/>
      <c r="D110" s="17"/>
      <c r="E110" s="62"/>
    </row>
    <row r="111" spans="1:8" s="73" customFormat="1" ht="18.75" customHeight="1" x14ac:dyDescent="0.25">
      <c r="A111" s="37"/>
      <c r="B111" s="7" t="s">
        <v>10</v>
      </c>
      <c r="C111" s="19"/>
      <c r="D111" s="49">
        <v>26498</v>
      </c>
      <c r="E111" s="62"/>
    </row>
    <row r="112" spans="1:8" s="73" customFormat="1" ht="18.75" customHeight="1" x14ac:dyDescent="0.25">
      <c r="A112" s="10"/>
      <c r="B112" s="53" t="s">
        <v>92</v>
      </c>
      <c r="C112" s="50"/>
      <c r="D112" s="62">
        <v>73871.199999999997</v>
      </c>
      <c r="E112" s="62"/>
    </row>
    <row r="113" spans="1:6" s="73" customFormat="1" ht="24.75" customHeight="1" x14ac:dyDescent="0.25">
      <c r="A113" s="15" t="s">
        <v>62</v>
      </c>
      <c r="B113" s="8" t="s">
        <v>26</v>
      </c>
      <c r="C113" s="9" t="s">
        <v>27</v>
      </c>
      <c r="D113" s="5">
        <f>D119</f>
        <v>7318060.7999999989</v>
      </c>
      <c r="E113" s="62"/>
    </row>
    <row r="114" spans="1:6" s="73" customFormat="1" ht="18.75" customHeight="1" x14ac:dyDescent="0.25">
      <c r="A114" s="10"/>
      <c r="B114" s="53" t="s">
        <v>7</v>
      </c>
      <c r="C114" s="50"/>
      <c r="D114" s="62"/>
      <c r="E114" s="62"/>
    </row>
    <row r="115" spans="1:6" s="73" customFormat="1" ht="18.75" customHeight="1" x14ac:dyDescent="0.25">
      <c r="A115" s="10"/>
      <c r="B115" s="7" t="s">
        <v>10</v>
      </c>
      <c r="C115" s="50"/>
      <c r="D115" s="63">
        <f>D131+D161+D124+D157+D136+D151+D141+D146+D166</f>
        <v>1612057</v>
      </c>
      <c r="E115" s="62"/>
      <c r="F115" s="57"/>
    </row>
    <row r="116" spans="1:6" s="73" customFormat="1" ht="18.75" customHeight="1" x14ac:dyDescent="0.25">
      <c r="A116" s="10"/>
      <c r="B116" s="53" t="s">
        <v>92</v>
      </c>
      <c r="C116" s="50"/>
      <c r="D116" s="62">
        <f>D132+D162+D125+D158+D137+D152+D142+D147+D167</f>
        <v>4494208.3</v>
      </c>
      <c r="E116" s="62"/>
    </row>
    <row r="117" spans="1:6" s="73" customFormat="1" ht="18.75" customHeight="1" x14ac:dyDescent="0.25">
      <c r="A117" s="10"/>
      <c r="B117" s="7" t="s">
        <v>8</v>
      </c>
      <c r="C117" s="50"/>
      <c r="D117" s="62">
        <f>D138+D153+D148+D143</f>
        <v>1211795.5</v>
      </c>
      <c r="E117" s="62"/>
      <c r="F117" s="57"/>
    </row>
    <row r="118" spans="1:6" s="43" customFormat="1" ht="18.75" customHeight="1" x14ac:dyDescent="0.25">
      <c r="A118" s="44"/>
      <c r="B118" s="6" t="s">
        <v>87</v>
      </c>
      <c r="C118" s="41" t="s">
        <v>29</v>
      </c>
      <c r="D118" s="42">
        <f>D119</f>
        <v>7318060.7999999989</v>
      </c>
      <c r="E118" s="42"/>
    </row>
    <row r="119" spans="1:6" s="73" customFormat="1" ht="33" x14ac:dyDescent="0.25">
      <c r="A119" s="10"/>
      <c r="B119" s="56" t="s">
        <v>28</v>
      </c>
      <c r="C119" s="54" t="s">
        <v>29</v>
      </c>
      <c r="D119" s="5">
        <f>SUM(D120,D127)</f>
        <v>7318060.7999999989</v>
      </c>
      <c r="E119" s="62"/>
    </row>
    <row r="120" spans="1:6" s="73" customFormat="1" ht="29.25" customHeight="1" x14ac:dyDescent="0.25">
      <c r="A120" s="10"/>
      <c r="B120" s="56" t="s">
        <v>30</v>
      </c>
      <c r="C120" s="54" t="s">
        <v>29</v>
      </c>
      <c r="D120" s="51">
        <f>SUM(D121)</f>
        <v>342324</v>
      </c>
      <c r="E120" s="62"/>
    </row>
    <row r="121" spans="1:6" s="73" customFormat="1" ht="36" customHeight="1" x14ac:dyDescent="0.25">
      <c r="A121" s="10"/>
      <c r="B121" s="56" t="s">
        <v>51</v>
      </c>
      <c r="C121" s="54" t="s">
        <v>29</v>
      </c>
      <c r="D121" s="51">
        <f>D122</f>
        <v>342324</v>
      </c>
      <c r="E121" s="62"/>
    </row>
    <row r="122" spans="1:6" ht="51" customHeight="1" x14ac:dyDescent="0.25">
      <c r="A122" s="10" t="s">
        <v>48</v>
      </c>
      <c r="B122" s="61" t="s">
        <v>114</v>
      </c>
      <c r="C122" s="50" t="s">
        <v>29</v>
      </c>
      <c r="D122" s="63">
        <f>SUM(D124:D126)</f>
        <v>342324</v>
      </c>
      <c r="E122" s="62" t="s">
        <v>35</v>
      </c>
    </row>
    <row r="123" spans="1:6" s="73" customFormat="1" ht="18.75" customHeight="1" x14ac:dyDescent="0.25">
      <c r="A123" s="10"/>
      <c r="B123" s="53" t="s">
        <v>7</v>
      </c>
      <c r="C123" s="54"/>
      <c r="D123" s="51"/>
      <c r="E123" s="62"/>
    </row>
    <row r="124" spans="1:6" s="73" customFormat="1" ht="18.75" customHeight="1" x14ac:dyDescent="0.25">
      <c r="A124" s="10"/>
      <c r="B124" s="7" t="s">
        <v>10</v>
      </c>
      <c r="C124" s="54"/>
      <c r="D124" s="63">
        <v>90374</v>
      </c>
      <c r="E124" s="62"/>
    </row>
    <row r="125" spans="1:6" s="73" customFormat="1" ht="18.75" customHeight="1" x14ac:dyDescent="0.25">
      <c r="A125" s="10"/>
      <c r="B125" s="53" t="s">
        <v>92</v>
      </c>
      <c r="C125" s="54"/>
      <c r="D125" s="63">
        <v>251950</v>
      </c>
      <c r="E125" s="62"/>
    </row>
    <row r="126" spans="1:6" s="73" customFormat="1" ht="18.75" hidden="1" customHeight="1" x14ac:dyDescent="0.25">
      <c r="A126" s="10"/>
      <c r="B126" s="7" t="s">
        <v>8</v>
      </c>
      <c r="C126" s="54"/>
      <c r="D126" s="62"/>
      <c r="E126" s="62"/>
    </row>
    <row r="127" spans="1:6" s="73" customFormat="1" ht="33.75" customHeight="1" x14ac:dyDescent="0.25">
      <c r="A127" s="69"/>
      <c r="B127" s="12" t="s">
        <v>52</v>
      </c>
      <c r="C127" s="54" t="s">
        <v>29</v>
      </c>
      <c r="D127" s="5">
        <f>SUM(D128,D154)</f>
        <v>6975736.7999999989</v>
      </c>
      <c r="E127" s="62"/>
    </row>
    <row r="128" spans="1:6" s="73" customFormat="1" ht="24" customHeight="1" x14ac:dyDescent="0.25">
      <c r="A128" s="10"/>
      <c r="B128" s="12" t="s">
        <v>53</v>
      </c>
      <c r="C128" s="54" t="s">
        <v>29</v>
      </c>
      <c r="D128" s="5">
        <f>D129+D134+D149+D139+D144</f>
        <v>5989132.7999999989</v>
      </c>
      <c r="E128" s="62"/>
    </row>
    <row r="129" spans="1:5" ht="53.25" customHeight="1" x14ac:dyDescent="0.25">
      <c r="A129" s="50" t="s">
        <v>67</v>
      </c>
      <c r="B129" s="61" t="s">
        <v>40</v>
      </c>
      <c r="C129" s="50" t="s">
        <v>29</v>
      </c>
      <c r="D129" s="62">
        <f>SUM(D131:D133)</f>
        <v>2810823.9</v>
      </c>
      <c r="E129" s="62" t="s">
        <v>35</v>
      </c>
    </row>
    <row r="130" spans="1:5" s="73" customFormat="1" ht="18.75" customHeight="1" x14ac:dyDescent="0.25">
      <c r="A130" s="69"/>
      <c r="B130" s="53" t="s">
        <v>7</v>
      </c>
      <c r="C130" s="54"/>
      <c r="D130" s="5"/>
      <c r="E130" s="62"/>
    </row>
    <row r="131" spans="1:5" s="73" customFormat="1" ht="18.75" customHeight="1" x14ac:dyDescent="0.25">
      <c r="A131" s="10"/>
      <c r="B131" s="7" t="s">
        <v>10</v>
      </c>
      <c r="C131" s="50"/>
      <c r="D131" s="63">
        <v>742058</v>
      </c>
      <c r="E131" s="62"/>
    </row>
    <row r="132" spans="1:5" s="73" customFormat="1" ht="18.75" customHeight="1" x14ac:dyDescent="0.25">
      <c r="A132" s="10"/>
      <c r="B132" s="53" t="s">
        <v>92</v>
      </c>
      <c r="C132" s="50"/>
      <c r="D132" s="62">
        <v>2068765.9</v>
      </c>
      <c r="E132" s="62"/>
    </row>
    <row r="133" spans="1:5" s="73" customFormat="1" ht="18.75" hidden="1" customHeight="1" x14ac:dyDescent="0.25">
      <c r="A133" s="10"/>
      <c r="B133" s="7" t="s">
        <v>8</v>
      </c>
      <c r="C133" s="50"/>
      <c r="D133" s="62"/>
      <c r="E133" s="62"/>
    </row>
    <row r="134" spans="1:5" ht="53.25" customHeight="1" x14ac:dyDescent="0.25">
      <c r="A134" s="50" t="s">
        <v>68</v>
      </c>
      <c r="B134" s="61" t="s">
        <v>104</v>
      </c>
      <c r="C134" s="50" t="s">
        <v>29</v>
      </c>
      <c r="D134" s="62">
        <f>SUM(D136+D138+D137)</f>
        <v>1877156.2999999998</v>
      </c>
      <c r="E134" s="62" t="s">
        <v>35</v>
      </c>
    </row>
    <row r="135" spans="1:5" s="73" customFormat="1" ht="18.75" customHeight="1" x14ac:dyDescent="0.25">
      <c r="A135" s="69"/>
      <c r="B135" s="53" t="s">
        <v>7</v>
      </c>
      <c r="C135" s="54"/>
      <c r="D135" s="5"/>
      <c r="E135" s="62"/>
    </row>
    <row r="136" spans="1:5" s="73" customFormat="1" ht="18.75" customHeight="1" x14ac:dyDescent="0.25">
      <c r="A136" s="10"/>
      <c r="B136" s="7" t="s">
        <v>10</v>
      </c>
      <c r="C136" s="50"/>
      <c r="D136" s="63">
        <v>336999</v>
      </c>
      <c r="E136" s="62"/>
    </row>
    <row r="137" spans="1:5" s="73" customFormat="1" ht="18.75" customHeight="1" x14ac:dyDescent="0.25">
      <c r="A137" s="10"/>
      <c r="B137" s="53" t="s">
        <v>92</v>
      </c>
      <c r="C137" s="11"/>
      <c r="D137" s="62">
        <v>939510.7</v>
      </c>
      <c r="E137" s="62"/>
    </row>
    <row r="138" spans="1:5" s="73" customFormat="1" ht="18.75" customHeight="1" x14ac:dyDescent="0.25">
      <c r="A138" s="10"/>
      <c r="B138" s="7" t="s">
        <v>8</v>
      </c>
      <c r="C138" s="50"/>
      <c r="D138" s="62">
        <v>600646.6</v>
      </c>
      <c r="E138" s="62"/>
    </row>
    <row r="139" spans="1:5" ht="53.25" customHeight="1" x14ac:dyDescent="0.25">
      <c r="A139" s="50" t="s">
        <v>69</v>
      </c>
      <c r="B139" s="61" t="s">
        <v>91</v>
      </c>
      <c r="C139" s="50" t="s">
        <v>29</v>
      </c>
      <c r="D139" s="62">
        <f>SUM(D141+D143+D142)</f>
        <v>516615.6</v>
      </c>
      <c r="E139" s="62" t="s">
        <v>35</v>
      </c>
    </row>
    <row r="140" spans="1:5" s="73" customFormat="1" ht="18.75" customHeight="1" x14ac:dyDescent="0.25">
      <c r="A140" s="69"/>
      <c r="B140" s="53" t="s">
        <v>7</v>
      </c>
      <c r="C140" s="54"/>
      <c r="D140" s="5"/>
      <c r="E140" s="62"/>
    </row>
    <row r="141" spans="1:5" s="73" customFormat="1" ht="18.75" customHeight="1" x14ac:dyDescent="0.25">
      <c r="A141" s="10"/>
      <c r="B141" s="7" t="s">
        <v>10</v>
      </c>
      <c r="C141" s="50"/>
      <c r="D141" s="63">
        <v>136387</v>
      </c>
      <c r="E141" s="62"/>
    </row>
    <row r="142" spans="1:5" s="73" customFormat="1" ht="18.75" x14ac:dyDescent="0.25">
      <c r="A142" s="10"/>
      <c r="B142" s="53" t="s">
        <v>92</v>
      </c>
      <c r="C142" s="11"/>
      <c r="D142" s="62">
        <v>380228.6</v>
      </c>
      <c r="E142" s="62"/>
    </row>
    <row r="143" spans="1:5" s="73" customFormat="1" ht="18.75" hidden="1" x14ac:dyDescent="0.25">
      <c r="A143" s="10"/>
      <c r="B143" s="7" t="s">
        <v>8</v>
      </c>
      <c r="C143" s="50"/>
      <c r="D143" s="62"/>
      <c r="E143" s="62"/>
    </row>
    <row r="144" spans="1:5" ht="53.25" customHeight="1" x14ac:dyDescent="0.25">
      <c r="A144" s="50" t="s">
        <v>70</v>
      </c>
      <c r="B144" s="61" t="s">
        <v>123</v>
      </c>
      <c r="C144" s="50" t="s">
        <v>29</v>
      </c>
      <c r="D144" s="62">
        <f>SUM(D146+D148+D147)</f>
        <v>506897.7</v>
      </c>
      <c r="E144" s="62" t="s">
        <v>35</v>
      </c>
    </row>
    <row r="145" spans="1:5" s="73" customFormat="1" ht="18.75" customHeight="1" x14ac:dyDescent="0.25">
      <c r="A145" s="69"/>
      <c r="B145" s="53" t="s">
        <v>7</v>
      </c>
      <c r="C145" s="50"/>
      <c r="D145" s="5"/>
      <c r="E145" s="62"/>
    </row>
    <row r="146" spans="1:5" s="73" customFormat="1" ht="18.75" customHeight="1" x14ac:dyDescent="0.25">
      <c r="A146" s="10"/>
      <c r="B146" s="7" t="s">
        <v>10</v>
      </c>
      <c r="C146" s="50"/>
      <c r="D146" s="63">
        <v>9875</v>
      </c>
      <c r="E146" s="62"/>
    </row>
    <row r="147" spans="1:5" s="73" customFormat="1" ht="18.75" customHeight="1" x14ac:dyDescent="0.25">
      <c r="A147" s="10"/>
      <c r="B147" s="53" t="s">
        <v>92</v>
      </c>
      <c r="C147" s="11"/>
      <c r="D147" s="62">
        <v>27528.2</v>
      </c>
      <c r="E147" s="62"/>
    </row>
    <row r="148" spans="1:5" s="73" customFormat="1" ht="18.75" customHeight="1" x14ac:dyDescent="0.25">
      <c r="A148" s="10"/>
      <c r="B148" s="7" t="s">
        <v>8</v>
      </c>
      <c r="C148" s="50"/>
      <c r="D148" s="62">
        <v>469494.5</v>
      </c>
      <c r="E148" s="62"/>
    </row>
    <row r="149" spans="1:5" ht="53.25" customHeight="1" x14ac:dyDescent="0.25">
      <c r="A149" s="50" t="s">
        <v>71</v>
      </c>
      <c r="B149" s="61" t="s">
        <v>113</v>
      </c>
      <c r="C149" s="50" t="s">
        <v>29</v>
      </c>
      <c r="D149" s="62">
        <f>SUM(D151+D153+D152)</f>
        <v>277639.3</v>
      </c>
      <c r="E149" s="62" t="s">
        <v>35</v>
      </c>
    </row>
    <row r="150" spans="1:5" s="73" customFormat="1" ht="18.75" customHeight="1" x14ac:dyDescent="0.25">
      <c r="A150" s="69"/>
      <c r="B150" s="53" t="s">
        <v>7</v>
      </c>
      <c r="C150" s="50"/>
      <c r="D150" s="5"/>
      <c r="E150" s="62"/>
    </row>
    <row r="151" spans="1:5" s="73" customFormat="1" ht="18.75" customHeight="1" x14ac:dyDescent="0.25">
      <c r="A151" s="10"/>
      <c r="B151" s="7" t="s">
        <v>10</v>
      </c>
      <c r="C151" s="50"/>
      <c r="D151" s="63">
        <v>35900</v>
      </c>
      <c r="E151" s="62"/>
    </row>
    <row r="152" spans="1:5" s="73" customFormat="1" ht="18.75" customHeight="1" x14ac:dyDescent="0.25">
      <c r="A152" s="10"/>
      <c r="B152" s="53" t="s">
        <v>92</v>
      </c>
      <c r="C152" s="11"/>
      <c r="D152" s="62">
        <v>100084.9</v>
      </c>
      <c r="E152" s="62"/>
    </row>
    <row r="153" spans="1:5" s="73" customFormat="1" ht="18.75" customHeight="1" x14ac:dyDescent="0.25">
      <c r="A153" s="10"/>
      <c r="B153" s="7" t="s">
        <v>8</v>
      </c>
      <c r="C153" s="50"/>
      <c r="D153" s="62">
        <v>141654.39999999999</v>
      </c>
      <c r="E153" s="62"/>
    </row>
    <row r="154" spans="1:5" s="73" customFormat="1" ht="38.25" customHeight="1" x14ac:dyDescent="0.25">
      <c r="A154" s="69"/>
      <c r="B154" s="12" t="s">
        <v>84</v>
      </c>
      <c r="C154" s="54" t="s">
        <v>29</v>
      </c>
      <c r="D154" s="51">
        <f>D155+D159+D164</f>
        <v>986604</v>
      </c>
      <c r="E154" s="62"/>
    </row>
    <row r="155" spans="1:5" ht="48.75" customHeight="1" x14ac:dyDescent="0.25">
      <c r="A155" s="10" t="s">
        <v>72</v>
      </c>
      <c r="B155" s="61" t="s">
        <v>105</v>
      </c>
      <c r="C155" s="50" t="s">
        <v>29</v>
      </c>
      <c r="D155" s="62">
        <f>SUM(D157+D158)</f>
        <v>438403.7</v>
      </c>
      <c r="E155" s="62" t="s">
        <v>35</v>
      </c>
    </row>
    <row r="156" spans="1:5" s="73" customFormat="1" ht="18.75" customHeight="1" x14ac:dyDescent="0.25">
      <c r="A156" s="69"/>
      <c r="B156" s="53" t="s">
        <v>7</v>
      </c>
      <c r="C156" s="54"/>
      <c r="D156" s="5"/>
      <c r="E156" s="62"/>
    </row>
    <row r="157" spans="1:5" s="73" customFormat="1" ht="18.75" customHeight="1" x14ac:dyDescent="0.25">
      <c r="A157" s="10"/>
      <c r="B157" s="7" t="s">
        <v>10</v>
      </c>
      <c r="C157" s="50"/>
      <c r="D157" s="63">
        <v>115739</v>
      </c>
      <c r="E157" s="62"/>
    </row>
    <row r="158" spans="1:5" s="73" customFormat="1" ht="18.75" customHeight="1" x14ac:dyDescent="0.25">
      <c r="A158" s="10"/>
      <c r="B158" s="53" t="s">
        <v>92</v>
      </c>
      <c r="C158" s="11"/>
      <c r="D158" s="62">
        <v>322664.7</v>
      </c>
      <c r="E158" s="62"/>
    </row>
    <row r="159" spans="1:5" ht="47.25" customHeight="1" x14ac:dyDescent="0.25">
      <c r="A159" s="50" t="s">
        <v>73</v>
      </c>
      <c r="B159" s="61" t="s">
        <v>96</v>
      </c>
      <c r="C159" s="50" t="s">
        <v>29</v>
      </c>
      <c r="D159" s="62">
        <f>SUM(D161:D163)</f>
        <v>298200.3</v>
      </c>
      <c r="E159" s="62" t="s">
        <v>35</v>
      </c>
    </row>
    <row r="160" spans="1:5" s="73" customFormat="1" ht="18.75" customHeight="1" x14ac:dyDescent="0.25">
      <c r="A160" s="69"/>
      <c r="B160" s="53" t="s">
        <v>7</v>
      </c>
      <c r="C160" s="54"/>
      <c r="D160" s="5"/>
      <c r="E160" s="62"/>
    </row>
    <row r="161" spans="1:8" s="73" customFormat="1" ht="18.75" customHeight="1" x14ac:dyDescent="0.25">
      <c r="A161" s="10"/>
      <c r="B161" s="7" t="s">
        <v>10</v>
      </c>
      <c r="C161" s="50"/>
      <c r="D161" s="63">
        <v>78725</v>
      </c>
      <c r="E161" s="62"/>
      <c r="H161" s="75"/>
    </row>
    <row r="162" spans="1:8" s="73" customFormat="1" ht="18.75" customHeight="1" x14ac:dyDescent="0.25">
      <c r="A162" s="10"/>
      <c r="B162" s="53" t="s">
        <v>92</v>
      </c>
      <c r="C162" s="11"/>
      <c r="D162" s="62">
        <v>219475.3</v>
      </c>
      <c r="E162" s="62"/>
    </row>
    <row r="163" spans="1:8" s="73" customFormat="1" ht="18.75" hidden="1" customHeight="1" x14ac:dyDescent="0.25">
      <c r="A163" s="10"/>
      <c r="B163" s="7" t="s">
        <v>8</v>
      </c>
      <c r="C163" s="11"/>
      <c r="D163" s="62"/>
      <c r="E163" s="62"/>
    </row>
    <row r="164" spans="1:8" ht="47.25" customHeight="1" x14ac:dyDescent="0.25">
      <c r="A164" s="50" t="s">
        <v>74</v>
      </c>
      <c r="B164" s="61" t="s">
        <v>122</v>
      </c>
      <c r="C164" s="50" t="s">
        <v>29</v>
      </c>
      <c r="D164" s="63">
        <f>SUM(D166:D167)</f>
        <v>250000</v>
      </c>
      <c r="E164" s="62" t="s">
        <v>35</v>
      </c>
    </row>
    <row r="165" spans="1:8" s="73" customFormat="1" ht="18.75" customHeight="1" x14ac:dyDescent="0.25">
      <c r="A165" s="69"/>
      <c r="B165" s="53" t="s">
        <v>7</v>
      </c>
      <c r="C165" s="54"/>
      <c r="D165" s="5"/>
      <c r="E165" s="62"/>
    </row>
    <row r="166" spans="1:8" s="73" customFormat="1" ht="18.75" customHeight="1" x14ac:dyDescent="0.25">
      <c r="A166" s="10"/>
      <c r="B166" s="7" t="s">
        <v>10</v>
      </c>
      <c r="C166" s="50"/>
      <c r="D166" s="63">
        <v>66000</v>
      </c>
      <c r="E166" s="62"/>
      <c r="H166" s="75"/>
    </row>
    <row r="167" spans="1:8" s="73" customFormat="1" ht="18.75" customHeight="1" x14ac:dyDescent="0.25">
      <c r="A167" s="10"/>
      <c r="B167" s="53" t="s">
        <v>92</v>
      </c>
      <c r="C167" s="11"/>
      <c r="D167" s="63">
        <v>184000</v>
      </c>
      <c r="E167" s="62"/>
    </row>
    <row r="168" spans="1:8" s="73" customFormat="1" ht="18.75" customHeight="1" x14ac:dyDescent="0.25">
      <c r="A168" s="15" t="s">
        <v>64</v>
      </c>
      <c r="B168" s="36" t="s">
        <v>57</v>
      </c>
      <c r="C168" s="21" t="s">
        <v>63</v>
      </c>
      <c r="D168" s="18">
        <f>D169</f>
        <v>246212.2</v>
      </c>
      <c r="E168" s="62"/>
    </row>
    <row r="169" spans="1:8" s="43" customFormat="1" ht="18.75" customHeight="1" x14ac:dyDescent="0.25">
      <c r="A169" s="46"/>
      <c r="B169" s="47" t="s">
        <v>88</v>
      </c>
      <c r="C169" s="48" t="s">
        <v>58</v>
      </c>
      <c r="D169" s="59">
        <f>D171</f>
        <v>246212.2</v>
      </c>
      <c r="E169" s="45"/>
    </row>
    <row r="170" spans="1:8" s="43" customFormat="1" ht="34.5" customHeight="1" x14ac:dyDescent="0.25">
      <c r="A170" s="46"/>
      <c r="B170" s="56" t="s">
        <v>89</v>
      </c>
      <c r="C170" s="21" t="s">
        <v>58</v>
      </c>
      <c r="D170" s="59">
        <f>D171</f>
        <v>246212.2</v>
      </c>
      <c r="E170" s="45"/>
    </row>
    <row r="171" spans="1:8" s="73" customFormat="1" ht="39" customHeight="1" x14ac:dyDescent="0.25">
      <c r="A171" s="37"/>
      <c r="B171" s="20" t="s">
        <v>78</v>
      </c>
      <c r="C171" s="21" t="s">
        <v>58</v>
      </c>
      <c r="D171" s="18">
        <f>D173+D174</f>
        <v>246212.2</v>
      </c>
      <c r="E171" s="62"/>
    </row>
    <row r="172" spans="1:8" s="73" customFormat="1" ht="18.75" customHeight="1" x14ac:dyDescent="0.25">
      <c r="A172" s="37"/>
      <c r="B172" s="22" t="s">
        <v>7</v>
      </c>
      <c r="C172" s="21"/>
      <c r="D172" s="18"/>
      <c r="E172" s="62"/>
    </row>
    <row r="173" spans="1:8" s="73" customFormat="1" ht="18.75" customHeight="1" x14ac:dyDescent="0.25">
      <c r="A173" s="37"/>
      <c r="B173" s="7" t="s">
        <v>10</v>
      </c>
      <c r="C173" s="21"/>
      <c r="D173" s="49">
        <f>D177</f>
        <v>65000</v>
      </c>
      <c r="E173" s="62"/>
      <c r="H173" s="75"/>
    </row>
    <row r="174" spans="1:8" s="73" customFormat="1" ht="18.75" customHeight="1" x14ac:dyDescent="0.25">
      <c r="A174" s="37"/>
      <c r="B174" s="53" t="s">
        <v>92</v>
      </c>
      <c r="C174" s="21"/>
      <c r="D174" s="17">
        <f t="shared" ref="D174" si="2">D178</f>
        <v>181212.2</v>
      </c>
      <c r="E174" s="62"/>
    </row>
    <row r="175" spans="1:8" ht="57" customHeight="1" x14ac:dyDescent="0.25">
      <c r="A175" s="50" t="s">
        <v>75</v>
      </c>
      <c r="B175" s="61" t="s">
        <v>112</v>
      </c>
      <c r="C175" s="50" t="s">
        <v>58</v>
      </c>
      <c r="D175" s="62">
        <f>D177+D178</f>
        <v>246212.2</v>
      </c>
      <c r="E175" s="62" t="s">
        <v>35</v>
      </c>
    </row>
    <row r="176" spans="1:8" s="73" customFormat="1" ht="18.75" customHeight="1" x14ac:dyDescent="0.25">
      <c r="A176" s="37"/>
      <c r="B176" s="22" t="s">
        <v>7</v>
      </c>
      <c r="C176" s="19"/>
      <c r="D176" s="17"/>
      <c r="E176" s="62"/>
    </row>
    <row r="177" spans="1:8" s="73" customFormat="1" ht="18.75" customHeight="1" x14ac:dyDescent="0.25">
      <c r="A177" s="37"/>
      <c r="B177" s="7" t="s">
        <v>10</v>
      </c>
      <c r="C177" s="19"/>
      <c r="D177" s="49">
        <v>65000</v>
      </c>
      <c r="E177" s="62"/>
    </row>
    <row r="178" spans="1:8" s="73" customFormat="1" ht="18.75" customHeight="1" x14ac:dyDescent="0.25">
      <c r="A178" s="37"/>
      <c r="B178" s="53" t="s">
        <v>92</v>
      </c>
      <c r="C178" s="19"/>
      <c r="D178" s="17">
        <v>181212.2</v>
      </c>
      <c r="E178" s="62"/>
    </row>
    <row r="179" spans="1:8" s="73" customFormat="1" ht="37.9" customHeight="1" x14ac:dyDescent="0.25">
      <c r="A179" s="15" t="s">
        <v>65</v>
      </c>
      <c r="B179" s="38" t="s">
        <v>41</v>
      </c>
      <c r="C179" s="9" t="s">
        <v>42</v>
      </c>
      <c r="D179" s="51">
        <f>D181+D182</f>
        <v>13404</v>
      </c>
      <c r="E179" s="62"/>
    </row>
    <row r="180" spans="1:8" s="73" customFormat="1" ht="18.75" customHeight="1" x14ac:dyDescent="0.25">
      <c r="A180" s="10"/>
      <c r="B180" s="53" t="s">
        <v>7</v>
      </c>
      <c r="C180" s="50"/>
      <c r="D180" s="63"/>
      <c r="E180" s="62"/>
    </row>
    <row r="181" spans="1:8" s="73" customFormat="1" ht="18.75" customHeight="1" x14ac:dyDescent="0.25">
      <c r="A181" s="10"/>
      <c r="B181" s="7" t="s">
        <v>10</v>
      </c>
      <c r="C181" s="50"/>
      <c r="D181" s="63">
        <f t="shared" ref="D181:D182" si="3">D189+D194</f>
        <v>10752</v>
      </c>
      <c r="E181" s="62"/>
    </row>
    <row r="182" spans="1:8" s="73" customFormat="1" ht="18.75" customHeight="1" x14ac:dyDescent="0.25">
      <c r="A182" s="10"/>
      <c r="B182" s="53" t="s">
        <v>92</v>
      </c>
      <c r="C182" s="50"/>
      <c r="D182" s="63">
        <f t="shared" si="3"/>
        <v>2652</v>
      </c>
      <c r="E182" s="62"/>
    </row>
    <row r="183" spans="1:8" s="73" customFormat="1" ht="18.75" hidden="1" customHeight="1" x14ac:dyDescent="0.25">
      <c r="A183" s="10"/>
      <c r="B183" s="7" t="s">
        <v>8</v>
      </c>
      <c r="C183" s="50"/>
      <c r="D183" s="63">
        <v>0</v>
      </c>
      <c r="E183" s="62"/>
    </row>
    <row r="184" spans="1:8" s="73" customFormat="1" ht="37.9" customHeight="1" x14ac:dyDescent="0.25">
      <c r="A184" s="39"/>
      <c r="B184" s="40" t="s">
        <v>54</v>
      </c>
      <c r="C184" s="51" t="s">
        <v>44</v>
      </c>
      <c r="D184" s="51">
        <f t="shared" ref="D184:D185" si="4">D185</f>
        <v>13404</v>
      </c>
      <c r="E184" s="62"/>
    </row>
    <row r="185" spans="1:8" s="73" customFormat="1" ht="40.5" customHeight="1" x14ac:dyDescent="0.25">
      <c r="A185" s="10"/>
      <c r="B185" s="40" t="s">
        <v>43</v>
      </c>
      <c r="C185" s="51" t="s">
        <v>44</v>
      </c>
      <c r="D185" s="51">
        <f t="shared" si="4"/>
        <v>13404</v>
      </c>
      <c r="E185" s="62"/>
    </row>
    <row r="186" spans="1:8" s="73" customFormat="1" ht="49.5" customHeight="1" x14ac:dyDescent="0.25">
      <c r="A186" s="10"/>
      <c r="B186" s="23" t="s">
        <v>45</v>
      </c>
      <c r="C186" s="54" t="s">
        <v>44</v>
      </c>
      <c r="D186" s="51">
        <f>D187+D192</f>
        <v>13404</v>
      </c>
      <c r="E186" s="62"/>
    </row>
    <row r="187" spans="1:8" ht="54" customHeight="1" x14ac:dyDescent="0.25">
      <c r="A187" s="50" t="s">
        <v>76</v>
      </c>
      <c r="B187" s="61" t="s">
        <v>111</v>
      </c>
      <c r="C187" s="63" t="s">
        <v>44</v>
      </c>
      <c r="D187" s="63">
        <f>SUM(D189:D190)</f>
        <v>3000</v>
      </c>
      <c r="E187" s="62" t="s">
        <v>35</v>
      </c>
    </row>
    <row r="188" spans="1:8" s="73" customFormat="1" ht="18.75" customHeight="1" x14ac:dyDescent="0.25">
      <c r="A188" s="10"/>
      <c r="B188" s="53" t="s">
        <v>7</v>
      </c>
      <c r="C188" s="50"/>
      <c r="D188" s="63"/>
      <c r="E188" s="62"/>
    </row>
    <row r="189" spans="1:8" s="73" customFormat="1" ht="18.75" customHeight="1" x14ac:dyDescent="0.25">
      <c r="A189" s="10"/>
      <c r="B189" s="7" t="s">
        <v>10</v>
      </c>
      <c r="C189" s="50"/>
      <c r="D189" s="63">
        <v>792</v>
      </c>
      <c r="E189" s="62"/>
      <c r="H189" s="2"/>
    </row>
    <row r="190" spans="1:8" s="73" customFormat="1" ht="18.75" customHeight="1" x14ac:dyDescent="0.25">
      <c r="A190" s="10"/>
      <c r="B190" s="53" t="s">
        <v>92</v>
      </c>
      <c r="C190" s="50"/>
      <c r="D190" s="63">
        <v>2208</v>
      </c>
      <c r="E190" s="62"/>
    </row>
    <row r="191" spans="1:8" s="73" customFormat="1" ht="18.75" hidden="1" customHeight="1" x14ac:dyDescent="0.25">
      <c r="A191" s="10"/>
      <c r="B191" s="7" t="s">
        <v>8</v>
      </c>
      <c r="C191" s="50"/>
      <c r="D191" s="62"/>
      <c r="E191" s="62"/>
    </row>
    <row r="192" spans="1:8" ht="49.5" customHeight="1" x14ac:dyDescent="0.25">
      <c r="A192" s="50" t="s">
        <v>77</v>
      </c>
      <c r="B192" s="61" t="s">
        <v>93</v>
      </c>
      <c r="C192" s="63" t="s">
        <v>44</v>
      </c>
      <c r="D192" s="63">
        <f>SUM(D194:D195)</f>
        <v>10404</v>
      </c>
      <c r="E192" s="62" t="s">
        <v>35</v>
      </c>
    </row>
    <row r="193" spans="1:10" ht="16.5" customHeight="1" x14ac:dyDescent="0.25">
      <c r="A193" s="69"/>
      <c r="B193" s="53" t="s">
        <v>7</v>
      </c>
      <c r="C193" s="63"/>
      <c r="D193" s="63"/>
      <c r="E193" s="62"/>
    </row>
    <row r="194" spans="1:10" ht="18.75" customHeight="1" x14ac:dyDescent="0.25">
      <c r="A194" s="69"/>
      <c r="B194" s="7" t="s">
        <v>10</v>
      </c>
      <c r="C194" s="63"/>
      <c r="D194" s="63">
        <f>9800+160</f>
        <v>9960</v>
      </c>
      <c r="E194" s="62"/>
    </row>
    <row r="195" spans="1:10" ht="18.75" customHeight="1" x14ac:dyDescent="0.25">
      <c r="A195" s="69"/>
      <c r="B195" s="53" t="s">
        <v>92</v>
      </c>
      <c r="C195" s="50"/>
      <c r="D195" s="63">
        <v>444</v>
      </c>
      <c r="E195" s="62"/>
    </row>
    <row r="196" spans="1:10" customFormat="1" ht="123.75" customHeight="1" x14ac:dyDescent="0.25">
      <c r="A196" s="25"/>
      <c r="B196" s="64"/>
      <c r="C196" s="64"/>
      <c r="D196" s="66"/>
      <c r="E196" s="77" t="s">
        <v>126</v>
      </c>
      <c r="F196" s="27"/>
      <c r="G196" s="28"/>
      <c r="H196" s="28"/>
      <c r="I196" s="26"/>
      <c r="J196" s="26"/>
    </row>
    <row r="197" spans="1:10" customFormat="1" ht="16.5" customHeight="1" x14ac:dyDescent="0.25">
      <c r="A197" s="82" t="s">
        <v>124</v>
      </c>
      <c r="B197" s="82"/>
      <c r="C197" s="64"/>
      <c r="D197" s="83" t="s">
        <v>83</v>
      </c>
      <c r="E197" s="83"/>
      <c r="F197" s="70"/>
      <c r="G197" s="70"/>
      <c r="H197" s="70"/>
      <c r="I197" s="70"/>
      <c r="J197" s="70"/>
    </row>
    <row r="198" spans="1:10" customFormat="1" ht="35.25" customHeight="1" x14ac:dyDescent="0.25">
      <c r="A198" s="82" t="s">
        <v>125</v>
      </c>
      <c r="B198" s="82"/>
      <c r="C198" s="64"/>
      <c r="D198" s="83" t="s">
        <v>1</v>
      </c>
      <c r="E198" s="83"/>
      <c r="F198" s="29"/>
      <c r="G198" s="29"/>
      <c r="H198" s="29"/>
      <c r="I198" s="26"/>
      <c r="J198" s="26"/>
    </row>
    <row r="199" spans="1:10" customFormat="1" ht="16.5" customHeight="1" x14ac:dyDescent="0.25">
      <c r="A199" s="71"/>
      <c r="B199" s="65" t="s">
        <v>79</v>
      </c>
      <c r="C199" s="64"/>
      <c r="D199" s="83" t="s">
        <v>80</v>
      </c>
      <c r="E199" s="83"/>
      <c r="F199" s="71"/>
      <c r="G199" s="30"/>
      <c r="H199" s="30"/>
      <c r="I199" s="76"/>
      <c r="J199" s="76"/>
    </row>
    <row r="200" spans="1:10" customFormat="1" x14ac:dyDescent="0.25">
      <c r="A200" s="31"/>
      <c r="B200" s="64"/>
      <c r="C200" s="67"/>
      <c r="D200" s="68"/>
      <c r="E200" s="32"/>
      <c r="F200" s="32"/>
      <c r="G200" s="33"/>
      <c r="H200" s="33"/>
      <c r="I200" s="34"/>
      <c r="J200" s="35"/>
    </row>
  </sheetData>
  <mergeCells count="13">
    <mergeCell ref="A197:B197"/>
    <mergeCell ref="A198:B198"/>
    <mergeCell ref="D197:E197"/>
    <mergeCell ref="D198:E198"/>
    <mergeCell ref="D199:E199"/>
    <mergeCell ref="A13:E13"/>
    <mergeCell ref="D2:E2"/>
    <mergeCell ref="D3:E3"/>
    <mergeCell ref="D4:E4"/>
    <mergeCell ref="D5:E5"/>
    <mergeCell ref="B10:E10"/>
    <mergeCell ref="A11:E11"/>
    <mergeCell ref="A8:E8"/>
  </mergeCells>
  <printOptions horizontalCentered="1"/>
  <pageMargins left="1.3779527559055118" right="0.39370078740157483" top="0.78740157480314965" bottom="0.78740157480314965" header="0.31496062992125984" footer="0.31496062992125984"/>
  <pageSetup paperSize="9" scale="65" fitToWidth="0" fitToHeight="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ГАИП 2023</vt:lpstr>
      <vt:lpstr>Лист1</vt:lpstr>
      <vt:lpstr>'ГАИП 2023'!Заголовки_для_печати</vt:lpstr>
      <vt:lpstr>'ГАИП 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Лободина Любовь Николаевна</dc:creator>
  <cp:lastModifiedBy>Сафонова Ирина Александровна</cp:lastModifiedBy>
  <cp:lastPrinted>2023-01-20T08:18:13Z</cp:lastPrinted>
  <dcterms:created xsi:type="dcterms:W3CDTF">2019-12-12T14:10:22Z</dcterms:created>
  <dcterms:modified xsi:type="dcterms:W3CDTF">2023-01-20T08:18:38Z</dcterms:modified>
</cp:coreProperties>
</file>